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filterPrivacy="1" codeName="ThisWorkbook" defaultThemeVersion="124226"/>
  <xr:revisionPtr revIDLastSave="0" documentId="10_ncr:100000_{ED57BC2E-8B67-4DAF-9AA2-30DEDD5BECA0}" xr6:coauthVersionLast="31" xr6:coauthVersionMax="31" xr10:uidLastSave="{00000000-0000-0000-0000-000000000000}"/>
  <workbookProtection workbookPassword="A8AB" lockStructure="1"/>
  <bookViews>
    <workbookView xWindow="0" yWindow="0" windowWidth="12285" windowHeight="4380" firstSheet="4" activeTab="4" xr2:uid="{00000000-000D-0000-FFFF-FFFF00000000}"/>
  </bookViews>
  <sheets>
    <sheet name="CostCentre - 170630" sheetId="32" state="hidden" r:id="rId1"/>
    <sheet name="budget adj-170630" sheetId="128" state="hidden" r:id="rId2"/>
    <sheet name="Payroll report-170630" sheetId="220" state="hidden" r:id="rId3"/>
    <sheet name="Payroll report M-170630" sheetId="296" state="hidden" r:id="rId4"/>
    <sheet name="Guidance" sheetId="377" r:id="rId5"/>
    <sheet name="Example" sheetId="372" r:id="rId6"/>
    <sheet name="School Balances Form 2018-19" sheetId="371" r:id="rId7"/>
    <sheet name="Signed Form" sheetId="378" r:id="rId8"/>
    <sheet name="Example 2" sheetId="373" state="hidden" r:id="rId9"/>
    <sheet name="Vlookup data" sheetId="374" state="hidden" r:id="rId10"/>
    <sheet name="Budgets 18-19" sheetId="376" state="hidden" r:id="rId11"/>
    <sheet name="School Budgets" sheetId="375" state="hidden" r:id="rId12"/>
  </sheets>
  <definedNames>
    <definedName name="_xlnm._FilterDatabase" localSheetId="10" hidden="1">'Budgets 18-19'!$A$4:$H$85</definedName>
    <definedName name="_xlnm._FilterDatabase" localSheetId="0" hidden="1">'CostCentre - 170630'!$A$63:$K$176</definedName>
    <definedName name="_xlnm._FilterDatabase" localSheetId="11" hidden="1">'School Budgets'!$A$3:$E$100</definedName>
    <definedName name="_xlnm.Print_Area" localSheetId="0">'CostCentre - 170630'!$A$1:$K$181</definedName>
    <definedName name="_xlnm.Print_Area" localSheetId="3">'Payroll report M-170630'!$A$1:$O$124</definedName>
    <definedName name="_xlnm.Print_Area" localSheetId="2">'Payroll report-170630'!$A$1:$O$133</definedName>
    <definedName name="_xlnm.Print_Titles" localSheetId="1">'budget adj-170630'!$16:$22</definedName>
    <definedName name="_xlnm.Print_Titles" localSheetId="0">'CostCentre - 170630'!$61:$65</definedName>
    <definedName name="_xlnm.Print_Titles" localSheetId="3">'Payroll report M-170630'!$31:$47</definedName>
    <definedName name="_xlnm.Print_Titles" localSheetId="2">'Payroll report-170630'!$31:$47</definedName>
    <definedName name="Schools">'Vlookup data'!$A$1:$A$95</definedName>
  </definedNames>
  <calcPr calcId="179017"/>
</workbook>
</file>

<file path=xl/calcChain.xml><?xml version="1.0" encoding="utf-8"?>
<calcChain xmlns="http://schemas.openxmlformats.org/spreadsheetml/2006/main">
  <c r="C6" i="376" l="1"/>
  <c r="C7" i="376"/>
  <c r="C8" i="376"/>
  <c r="C9" i="376"/>
  <c r="C10" i="376"/>
  <c r="C11" i="376"/>
  <c r="C12" i="376"/>
  <c r="C13" i="376"/>
  <c r="C14" i="376"/>
  <c r="C15" i="376"/>
  <c r="C16" i="376"/>
  <c r="C17" i="376"/>
  <c r="C18" i="376"/>
  <c r="C19" i="376"/>
  <c r="C20" i="376"/>
  <c r="C21" i="376"/>
  <c r="C22" i="376"/>
  <c r="C23" i="376"/>
  <c r="C24" i="376"/>
  <c r="C25" i="376"/>
  <c r="C26" i="376"/>
  <c r="C27" i="376"/>
  <c r="C28" i="376"/>
  <c r="C29" i="376"/>
  <c r="C30" i="376"/>
  <c r="C31" i="376"/>
  <c r="C32" i="376"/>
  <c r="C33" i="376"/>
  <c r="C34" i="376"/>
  <c r="C35" i="376"/>
  <c r="C36" i="376"/>
  <c r="C37" i="376"/>
  <c r="C38" i="376"/>
  <c r="C39" i="376"/>
  <c r="C40" i="376"/>
  <c r="C41" i="376"/>
  <c r="C42" i="376"/>
  <c r="C43" i="376"/>
  <c r="C44" i="376"/>
  <c r="C45" i="376"/>
  <c r="C46" i="376"/>
  <c r="C47" i="376"/>
  <c r="C48" i="376"/>
  <c r="C49" i="376"/>
  <c r="C50" i="376"/>
  <c r="C51" i="376"/>
  <c r="C52" i="376"/>
  <c r="C53" i="376"/>
  <c r="C54" i="376"/>
  <c r="C55" i="376"/>
  <c r="C56" i="376"/>
  <c r="C57" i="376"/>
  <c r="C58" i="376"/>
  <c r="C59" i="376"/>
  <c r="C60" i="376"/>
  <c r="C61" i="376"/>
  <c r="C62" i="376"/>
  <c r="C63" i="376"/>
  <c r="C64" i="376"/>
  <c r="C65" i="376"/>
  <c r="C66" i="376"/>
  <c r="C67" i="376"/>
  <c r="C68" i="376"/>
  <c r="C69" i="376"/>
  <c r="C70" i="376"/>
  <c r="C71" i="376"/>
  <c r="C72" i="376"/>
  <c r="C73" i="376"/>
  <c r="C74" i="376"/>
  <c r="C75" i="376"/>
  <c r="C76" i="376"/>
  <c r="C77" i="376"/>
  <c r="C78" i="376"/>
  <c r="C79" i="376"/>
  <c r="C80" i="376"/>
  <c r="C81" i="376"/>
  <c r="C82" i="376"/>
  <c r="C83" i="376"/>
  <c r="C84" i="376"/>
  <c r="C85" i="376"/>
  <c r="C5" i="376"/>
  <c r="R82" i="376"/>
  <c r="E66" i="376" l="1"/>
  <c r="E73" i="376"/>
  <c r="E71" i="376"/>
  <c r="O83" i="376"/>
  <c r="E65" i="376"/>
  <c r="D6" i="376" l="1"/>
  <c r="E6" i="376" s="1"/>
  <c r="D7" i="376"/>
  <c r="E7" i="376" s="1"/>
  <c r="D8" i="376"/>
  <c r="E8" i="376" s="1"/>
  <c r="D9" i="376"/>
  <c r="E9" i="376" s="1"/>
  <c r="D10" i="376"/>
  <c r="E10" i="376" s="1"/>
  <c r="D11" i="376"/>
  <c r="E11" i="376" s="1"/>
  <c r="D12" i="376"/>
  <c r="E12" i="376" s="1"/>
  <c r="D13" i="376"/>
  <c r="E13" i="376" s="1"/>
  <c r="D14" i="376"/>
  <c r="E14" i="376" s="1"/>
  <c r="D15" i="376"/>
  <c r="E15" i="376" s="1"/>
  <c r="D16" i="376"/>
  <c r="E16" i="376" s="1"/>
  <c r="D17" i="376"/>
  <c r="E17" i="376" s="1"/>
  <c r="D18" i="376"/>
  <c r="E18" i="376" s="1"/>
  <c r="D19" i="376"/>
  <c r="E19" i="376" s="1"/>
  <c r="D20" i="376"/>
  <c r="E20" i="376" s="1"/>
  <c r="D21" i="376"/>
  <c r="E21" i="376" s="1"/>
  <c r="D22" i="376"/>
  <c r="E22" i="376" s="1"/>
  <c r="D23" i="376"/>
  <c r="E23" i="376" s="1"/>
  <c r="D24" i="376"/>
  <c r="E24" i="376" s="1"/>
  <c r="D25" i="376"/>
  <c r="E25" i="376" s="1"/>
  <c r="D26" i="376"/>
  <c r="E26" i="376" s="1"/>
  <c r="D27" i="376"/>
  <c r="E27" i="376" s="1"/>
  <c r="D28" i="376"/>
  <c r="E28" i="376" s="1"/>
  <c r="D29" i="376"/>
  <c r="E29" i="376" s="1"/>
  <c r="D30" i="376"/>
  <c r="E30" i="376" s="1"/>
  <c r="D31" i="376"/>
  <c r="E31" i="376" s="1"/>
  <c r="D32" i="376"/>
  <c r="E32" i="376" s="1"/>
  <c r="D33" i="376"/>
  <c r="E33" i="376" s="1"/>
  <c r="D34" i="376"/>
  <c r="E34" i="376" s="1"/>
  <c r="D35" i="376"/>
  <c r="E35" i="376" s="1"/>
  <c r="D36" i="376"/>
  <c r="E36" i="376" s="1"/>
  <c r="D37" i="376"/>
  <c r="E37" i="376" s="1"/>
  <c r="D38" i="376"/>
  <c r="E38" i="376" s="1"/>
  <c r="D39" i="376"/>
  <c r="E39" i="376" s="1"/>
  <c r="D40" i="376"/>
  <c r="E40" i="376" s="1"/>
  <c r="D41" i="376"/>
  <c r="E41" i="376" s="1"/>
  <c r="D42" i="376"/>
  <c r="E42" i="376" s="1"/>
  <c r="D43" i="376"/>
  <c r="E43" i="376" s="1"/>
  <c r="D44" i="376"/>
  <c r="E44" i="376" s="1"/>
  <c r="D45" i="376"/>
  <c r="E45" i="376" s="1"/>
  <c r="D46" i="376"/>
  <c r="E46" i="376" s="1"/>
  <c r="D47" i="376"/>
  <c r="E47" i="376" s="1"/>
  <c r="D48" i="376"/>
  <c r="E48" i="376" s="1"/>
  <c r="D49" i="376"/>
  <c r="E49" i="376" s="1"/>
  <c r="D50" i="376"/>
  <c r="E50" i="376" s="1"/>
  <c r="D51" i="376"/>
  <c r="E51" i="376" s="1"/>
  <c r="D52" i="376"/>
  <c r="E52" i="376" s="1"/>
  <c r="D53" i="376"/>
  <c r="E53" i="376" s="1"/>
  <c r="D54" i="376"/>
  <c r="E54" i="376" s="1"/>
  <c r="D55" i="376"/>
  <c r="E55" i="376" s="1"/>
  <c r="D56" i="376"/>
  <c r="E56" i="376" s="1"/>
  <c r="D57" i="376"/>
  <c r="E57" i="376" s="1"/>
  <c r="D58" i="376"/>
  <c r="E58" i="376" s="1"/>
  <c r="D59" i="376"/>
  <c r="E59" i="376" s="1"/>
  <c r="D60" i="376"/>
  <c r="E60" i="376" s="1"/>
  <c r="D61" i="376"/>
  <c r="E61" i="376" s="1"/>
  <c r="D62" i="376"/>
  <c r="E62" i="376" s="1"/>
  <c r="D63" i="376"/>
  <c r="E63" i="376" s="1"/>
  <c r="D64" i="376"/>
  <c r="E64" i="376" s="1"/>
  <c r="D67" i="376"/>
  <c r="E67" i="376" s="1"/>
  <c r="D68" i="376"/>
  <c r="E68" i="376" s="1"/>
  <c r="D69" i="376"/>
  <c r="E69" i="376" s="1"/>
  <c r="D70" i="376"/>
  <c r="E70" i="376" s="1"/>
  <c r="D72" i="376"/>
  <c r="E72" i="376" s="1"/>
  <c r="D74" i="376"/>
  <c r="E74" i="376" s="1"/>
  <c r="D75" i="376"/>
  <c r="E75" i="376" s="1"/>
  <c r="D76" i="376"/>
  <c r="E76" i="376" s="1"/>
  <c r="D77" i="376"/>
  <c r="E77" i="376" s="1"/>
  <c r="D78" i="376"/>
  <c r="E78" i="376" s="1"/>
  <c r="D79" i="376"/>
  <c r="E79" i="376" s="1"/>
  <c r="D80" i="376"/>
  <c r="E80" i="376" s="1"/>
  <c r="D81" i="376"/>
  <c r="E81" i="376" s="1"/>
  <c r="D82" i="376"/>
  <c r="E82" i="376" s="1"/>
  <c r="D83" i="376"/>
  <c r="E83" i="376" s="1"/>
  <c r="D84" i="376"/>
  <c r="E84" i="376" s="1"/>
  <c r="D85" i="376"/>
  <c r="E85" i="376" s="1"/>
  <c r="D5" i="376"/>
  <c r="E5" i="376" s="1"/>
  <c r="C6" i="371" l="1"/>
  <c r="E10" i="371" s="1"/>
  <c r="E9" i="371"/>
  <c r="C86" i="376"/>
  <c r="D86" i="376"/>
  <c r="E86" i="376"/>
  <c r="F86" i="376"/>
  <c r="G86" i="376"/>
  <c r="C6" i="373" l="1"/>
  <c r="E10" i="373" s="1"/>
  <c r="E11" i="373" s="1"/>
  <c r="E14" i="373" s="1"/>
  <c r="E34" i="373" s="1"/>
  <c r="C6" i="372"/>
  <c r="E11" i="372" l="1"/>
  <c r="E14" i="372" s="1"/>
  <c r="E34" i="372" s="1"/>
  <c r="E11" i="371"/>
  <c r="E14" i="371" s="1"/>
  <c r="E33" i="371" s="1"/>
  <c r="H56" i="296"/>
  <c r="I56" i="296"/>
  <c r="J56" i="296"/>
  <c r="K56" i="296"/>
  <c r="L56" i="296"/>
  <c r="M56" i="296"/>
  <c r="N56" i="296"/>
  <c r="H76" i="296"/>
  <c r="I76" i="296"/>
  <c r="J76" i="296"/>
  <c r="K76" i="296"/>
  <c r="L76" i="296"/>
  <c r="M76" i="296"/>
  <c r="N76" i="296"/>
  <c r="H85" i="296"/>
  <c r="I85" i="296"/>
  <c r="J85" i="296"/>
  <c r="K85" i="296"/>
  <c r="L85" i="296"/>
  <c r="M85" i="296"/>
  <c r="N85" i="296"/>
  <c r="H89" i="296"/>
  <c r="I89" i="296"/>
  <c r="J89" i="296"/>
  <c r="K89" i="296"/>
  <c r="L89" i="296"/>
  <c r="M89" i="296"/>
  <c r="N89" i="296"/>
  <c r="H114" i="296"/>
  <c r="I114" i="296"/>
  <c r="J114" i="296"/>
  <c r="K114" i="296"/>
  <c r="L114" i="296"/>
  <c r="M114" i="296"/>
  <c r="N114" i="296"/>
  <c r="H116" i="296"/>
  <c r="N116" i="296" l="1"/>
  <c r="J116" i="296"/>
  <c r="M116" i="296"/>
  <c r="L116" i="296"/>
  <c r="I116" i="296"/>
  <c r="K116" i="296"/>
  <c r="H55" i="220"/>
  <c r="I55" i="220"/>
  <c r="I125" i="220" s="1"/>
  <c r="J55" i="220"/>
  <c r="K55" i="220"/>
  <c r="L55" i="220"/>
  <c r="M55" i="220"/>
  <c r="N55" i="220"/>
  <c r="H60" i="220"/>
  <c r="I60" i="220"/>
  <c r="J60" i="220"/>
  <c r="K60" i="220"/>
  <c r="L60" i="220"/>
  <c r="M60" i="220"/>
  <c r="N60" i="220"/>
  <c r="H82" i="220"/>
  <c r="I82" i="220"/>
  <c r="J82" i="220"/>
  <c r="K82" i="220"/>
  <c r="L82" i="220"/>
  <c r="M82" i="220"/>
  <c r="N82" i="220"/>
  <c r="H92" i="220"/>
  <c r="I92" i="220"/>
  <c r="J92" i="220"/>
  <c r="K92" i="220"/>
  <c r="L92" i="220"/>
  <c r="M92" i="220"/>
  <c r="N92" i="220"/>
  <c r="H96" i="220"/>
  <c r="I96" i="220"/>
  <c r="J96" i="220"/>
  <c r="K96" i="220"/>
  <c r="L96" i="220"/>
  <c r="M96" i="220"/>
  <c r="M125" i="220" s="1"/>
  <c r="N96" i="220"/>
  <c r="H123" i="220"/>
  <c r="I123" i="220"/>
  <c r="J123" i="220"/>
  <c r="K123" i="220"/>
  <c r="L123" i="220"/>
  <c r="M123" i="220"/>
  <c r="N123" i="220"/>
  <c r="N125" i="220" l="1"/>
  <c r="J125" i="220"/>
  <c r="L125" i="220"/>
  <c r="H125" i="220"/>
  <c r="K125" i="220"/>
  <c r="G30" i="128"/>
  <c r="G34" i="128"/>
  <c r="G38" i="128"/>
  <c r="G42" i="128"/>
  <c r="G46" i="128"/>
  <c r="G50" i="128"/>
  <c r="G54" i="128"/>
  <c r="G58" i="128"/>
  <c r="G62" i="128"/>
  <c r="G68" i="128"/>
  <c r="G72" i="128"/>
  <c r="G76" i="128"/>
  <c r="G80" i="128"/>
  <c r="G84" i="128"/>
  <c r="G90" i="128"/>
  <c r="G97" i="128"/>
  <c r="G107" i="128"/>
  <c r="G114" i="128"/>
  <c r="G118" i="128"/>
  <c r="G146" i="128"/>
  <c r="D71" i="32"/>
  <c r="J71" i="32"/>
  <c r="K71" i="32"/>
  <c r="D72" i="32"/>
  <c r="J72" i="32"/>
  <c r="K72" i="32"/>
  <c r="D73" i="32"/>
  <c r="J73" i="32"/>
  <c r="K73" i="32"/>
  <c r="D74" i="32"/>
  <c r="J74" i="32"/>
  <c r="K74" i="32"/>
  <c r="D75" i="32"/>
  <c r="J75" i="32"/>
  <c r="K75" i="32"/>
  <c r="D76" i="32"/>
  <c r="J76" i="32"/>
  <c r="K76" i="32"/>
  <c r="D77" i="32"/>
  <c r="J77" i="32"/>
  <c r="K77" i="32"/>
  <c r="D78" i="32"/>
  <c r="J78" i="32"/>
  <c r="K78" i="32"/>
  <c r="D79" i="32"/>
  <c r="J79" i="32"/>
  <c r="K79" i="32"/>
  <c r="B80" i="32"/>
  <c r="C80" i="32"/>
  <c r="H80" i="32"/>
  <c r="I80" i="32"/>
  <c r="D83" i="32"/>
  <c r="D84" i="32" s="1"/>
  <c r="J83" i="32"/>
  <c r="K83" i="32"/>
  <c r="B84" i="32"/>
  <c r="C84" i="32"/>
  <c r="H84" i="32"/>
  <c r="I84" i="32"/>
  <c r="J84" i="32"/>
  <c r="D87" i="32"/>
  <c r="J87" i="32"/>
  <c r="K87" i="32"/>
  <c r="D88" i="32"/>
  <c r="J88" i="32"/>
  <c r="K88" i="32"/>
  <c r="D89" i="32"/>
  <c r="J89" i="32"/>
  <c r="K89" i="32"/>
  <c r="D90" i="32"/>
  <c r="J90" i="32"/>
  <c r="K90" i="32"/>
  <c r="D91" i="32"/>
  <c r="J91" i="32"/>
  <c r="K91" i="32"/>
  <c r="D92" i="32"/>
  <c r="D99" i="32" s="1"/>
  <c r="J92" i="32"/>
  <c r="K92" i="32"/>
  <c r="D93" i="32"/>
  <c r="J93" i="32"/>
  <c r="K93" i="32"/>
  <c r="D94" i="32"/>
  <c r="J94" i="32"/>
  <c r="K94" i="32"/>
  <c r="D95" i="32"/>
  <c r="J95" i="32"/>
  <c r="K95" i="32"/>
  <c r="D96" i="32"/>
  <c r="J96" i="32"/>
  <c r="K96" i="32"/>
  <c r="D97" i="32"/>
  <c r="J97" i="32"/>
  <c r="K97" i="32"/>
  <c r="D98" i="32"/>
  <c r="J98" i="32"/>
  <c r="K98" i="32"/>
  <c r="B99" i="32"/>
  <c r="C99" i="32"/>
  <c r="H99" i="32"/>
  <c r="H153" i="32" s="1"/>
  <c r="I99" i="32"/>
  <c r="K99" i="32" s="1"/>
  <c r="D102" i="32"/>
  <c r="D103" i="32" s="1"/>
  <c r="J102" i="32"/>
  <c r="J103" i="32" s="1"/>
  <c r="K102" i="32"/>
  <c r="B103" i="32"/>
  <c r="C103" i="32"/>
  <c r="H103" i="32"/>
  <c r="I103" i="32"/>
  <c r="D106" i="32"/>
  <c r="J106" i="32"/>
  <c r="K106" i="32"/>
  <c r="D107" i="32"/>
  <c r="J107" i="32"/>
  <c r="K107" i="32"/>
  <c r="D108" i="32"/>
  <c r="J108" i="32"/>
  <c r="K108" i="32"/>
  <c r="D109" i="32"/>
  <c r="J109" i="32"/>
  <c r="K109" i="32"/>
  <c r="D110" i="32"/>
  <c r="J110" i="32"/>
  <c r="J138" i="32" s="1"/>
  <c r="K110" i="32"/>
  <c r="D111" i="32"/>
  <c r="J111" i="32"/>
  <c r="K111" i="32"/>
  <c r="D112" i="32"/>
  <c r="J112" i="32"/>
  <c r="K112" i="32"/>
  <c r="D113" i="32"/>
  <c r="J113" i="32"/>
  <c r="K113" i="32"/>
  <c r="D114" i="32"/>
  <c r="J114" i="32"/>
  <c r="K114" i="32"/>
  <c r="D115" i="32"/>
  <c r="J115" i="32"/>
  <c r="K115" i="32"/>
  <c r="D116" i="32"/>
  <c r="J116" i="32"/>
  <c r="K116" i="32"/>
  <c r="D117" i="32"/>
  <c r="J117" i="32"/>
  <c r="K117" i="32"/>
  <c r="D118" i="32"/>
  <c r="J118" i="32"/>
  <c r="K118" i="32"/>
  <c r="D119" i="32"/>
  <c r="J119" i="32"/>
  <c r="K119" i="32"/>
  <c r="D120" i="32"/>
  <c r="J120" i="32"/>
  <c r="K120" i="32"/>
  <c r="D121" i="32"/>
  <c r="J121" i="32"/>
  <c r="K121" i="32"/>
  <c r="D122" i="32"/>
  <c r="J122" i="32"/>
  <c r="K122" i="32"/>
  <c r="D123" i="32"/>
  <c r="J123" i="32"/>
  <c r="K123" i="32"/>
  <c r="D124" i="32"/>
  <c r="J124" i="32"/>
  <c r="K124" i="32"/>
  <c r="D125" i="32"/>
  <c r="J125" i="32"/>
  <c r="K125" i="32"/>
  <c r="D126" i="32"/>
  <c r="J126" i="32"/>
  <c r="K126" i="32"/>
  <c r="D127" i="32"/>
  <c r="J127" i="32"/>
  <c r="K127" i="32"/>
  <c r="D128" i="32"/>
  <c r="J128" i="32"/>
  <c r="K128" i="32"/>
  <c r="D129" i="32"/>
  <c r="J129" i="32"/>
  <c r="K129" i="32"/>
  <c r="D130" i="32"/>
  <c r="J130" i="32"/>
  <c r="K130" i="32"/>
  <c r="D131" i="32"/>
  <c r="J131" i="32"/>
  <c r="K131" i="32"/>
  <c r="D132" i="32"/>
  <c r="J132" i="32"/>
  <c r="K132" i="32"/>
  <c r="D133" i="32"/>
  <c r="J133" i="32"/>
  <c r="K133" i="32"/>
  <c r="D134" i="32"/>
  <c r="J134" i="32"/>
  <c r="K134" i="32"/>
  <c r="D135" i="32"/>
  <c r="J135" i="32"/>
  <c r="K135" i="32"/>
  <c r="D136" i="32"/>
  <c r="J136" i="32"/>
  <c r="K136" i="32"/>
  <c r="D137" i="32"/>
  <c r="J137" i="32"/>
  <c r="K137" i="32"/>
  <c r="B138" i="32"/>
  <c r="C138" i="32"/>
  <c r="H138" i="32"/>
  <c r="I138" i="32"/>
  <c r="K138" i="32" s="1"/>
  <c r="D141" i="32"/>
  <c r="J141" i="32"/>
  <c r="K141" i="32"/>
  <c r="D142" i="32"/>
  <c r="J142" i="32"/>
  <c r="K142" i="32"/>
  <c r="D143" i="32"/>
  <c r="J143" i="32"/>
  <c r="K143" i="32"/>
  <c r="D144" i="32"/>
  <c r="J144" i="32"/>
  <c r="K144" i="32"/>
  <c r="D145" i="32"/>
  <c r="J145" i="32"/>
  <c r="K145" i="32"/>
  <c r="D146" i="32"/>
  <c r="J146" i="32"/>
  <c r="K146" i="32"/>
  <c r="B147" i="32"/>
  <c r="C147" i="32"/>
  <c r="H147" i="32"/>
  <c r="I147" i="32"/>
  <c r="K147" i="32" s="1"/>
  <c r="D150" i="32"/>
  <c r="D151" i="32" s="1"/>
  <c r="J150" i="32"/>
  <c r="J151" i="32" s="1"/>
  <c r="K150" i="32"/>
  <c r="B151" i="32"/>
  <c r="C151" i="32"/>
  <c r="H151" i="32"/>
  <c r="I151" i="32"/>
  <c r="K151" i="32"/>
  <c r="D157" i="32"/>
  <c r="J157" i="32"/>
  <c r="K157" i="32"/>
  <c r="D158" i="32"/>
  <c r="J158" i="32"/>
  <c r="K158" i="32"/>
  <c r="B159" i="32"/>
  <c r="C159" i="32"/>
  <c r="H159" i="32"/>
  <c r="H173" i="32" s="1"/>
  <c r="I159" i="32"/>
  <c r="K159" i="32" s="1"/>
  <c r="D162" i="32"/>
  <c r="J162" i="32"/>
  <c r="K162" i="32"/>
  <c r="D163" i="32"/>
  <c r="J163" i="32"/>
  <c r="K163" i="32"/>
  <c r="D164" i="32"/>
  <c r="J164" i="32"/>
  <c r="K164" i="32"/>
  <c r="D165" i="32"/>
  <c r="J165" i="32"/>
  <c r="K165" i="32"/>
  <c r="D166" i="32"/>
  <c r="J166" i="32"/>
  <c r="K166" i="32"/>
  <c r="B167" i="32"/>
  <c r="C167" i="32"/>
  <c r="H167" i="32"/>
  <c r="I167" i="32"/>
  <c r="D170" i="32"/>
  <c r="D171" i="32" s="1"/>
  <c r="J170" i="32"/>
  <c r="J171" i="32" s="1"/>
  <c r="K170" i="32"/>
  <c r="B171" i="32"/>
  <c r="C171" i="32"/>
  <c r="H171" i="32"/>
  <c r="I171" i="32"/>
  <c r="D176" i="32"/>
  <c r="J176" i="32"/>
  <c r="K176" i="32"/>
  <c r="K177" i="32"/>
  <c r="K179" i="32"/>
  <c r="K181" i="32"/>
  <c r="K84" i="32" l="1"/>
  <c r="K171" i="32"/>
  <c r="D159" i="32"/>
  <c r="J159" i="32"/>
  <c r="J147" i="32"/>
  <c r="D147" i="32"/>
  <c r="C173" i="32"/>
  <c r="D167" i="32"/>
  <c r="D173" i="32" s="1"/>
  <c r="I153" i="32"/>
  <c r="B173" i="32"/>
  <c r="J167" i="32"/>
  <c r="D138" i="32"/>
  <c r="G148" i="128"/>
  <c r="I173" i="32"/>
  <c r="K173" i="32" s="1"/>
  <c r="J99" i="32"/>
  <c r="K80" i="32"/>
  <c r="B153" i="32"/>
  <c r="B175" i="32" s="1"/>
  <c r="H175" i="32"/>
  <c r="J173" i="32"/>
  <c r="K153" i="32"/>
  <c r="D80" i="32"/>
  <c r="D153" i="32" s="1"/>
  <c r="K167" i="32"/>
  <c r="C153" i="32"/>
  <c r="C175" i="32" s="1"/>
  <c r="K103" i="32"/>
  <c r="J80" i="32"/>
  <c r="J153" i="32" l="1"/>
  <c r="J175" i="32" s="1"/>
  <c r="I175" i="32"/>
  <c r="K175" i="32" s="1"/>
  <c r="D175" i="32"/>
</calcChain>
</file>

<file path=xl/sharedStrings.xml><?xml version="1.0" encoding="utf-8"?>
<sst xmlns="http://schemas.openxmlformats.org/spreadsheetml/2006/main" count="1942" uniqueCount="754">
  <si>
    <t>$sum</t>
  </si>
  <si>
    <t>&lt;ccdesc&gt;</t>
  </si>
  <si>
    <t>footer</t>
  </si>
  <si>
    <t>+</t>
  </si>
  <si>
    <t>TOTAL &lt;iedesc&gt;</t>
  </si>
  <si>
    <t>footer iedesc</t>
  </si>
  <si>
    <t>&lt;acc_grp&gt;</t>
  </si>
  <si>
    <t>footer acc_grp</t>
  </si>
  <si>
    <t>0000</t>
  </si>
  <si>
    <t>group account</t>
  </si>
  <si>
    <t>INSERTED FOOTER</t>
  </si>
  <si>
    <t>INSERTED CONTINUATION</t>
  </si>
  <si>
    <t>TOTAL INCOME</t>
  </si>
  <si>
    <t>OTHER INCOME</t>
  </si>
  <si>
    <t>BANK INTEREST -SCHOOLS</t>
  </si>
  <si>
    <t>INSERTED GROUP</t>
  </si>
  <si>
    <t>INSERTED HEADER</t>
  </si>
  <si>
    <t>FEES &amp; CHARGES</t>
  </si>
  <si>
    <t>MISC. INCOME - NON VATABLE</t>
  </si>
  <si>
    <t>TOTAL EXPENDITURE</t>
  </si>
  <si>
    <t>TRANSFER PAYMENTS</t>
  </si>
  <si>
    <t>SURPLUS/DEFICIT</t>
  </si>
  <si>
    <t>CONTRACTUAL SERVICES</t>
  </si>
  <si>
    <t>INSURANCE - SICKNESS/MATERNITY</t>
  </si>
  <si>
    <t>PERSONNEL - NON CSA</t>
  </si>
  <si>
    <t>PAYROLL (OPERATION)</t>
  </si>
  <si>
    <t>BURSARIAL SERVICE</t>
  </si>
  <si>
    <t>PAYMENTS TO OTHER ESTAB.</t>
  </si>
  <si>
    <t>SCHOOL MEALS</t>
  </si>
  <si>
    <t>SUPPLIES &amp; SERVICES</t>
  </si>
  <si>
    <t>PRINTING</t>
  </si>
  <si>
    <t>PUBLICATIONS &amp; PERIODICALS</t>
  </si>
  <si>
    <t>STATION. &amp; CONSUMABLE EQUIP.</t>
  </si>
  <si>
    <t>POSTAGE</t>
  </si>
  <si>
    <t>CRIMINAL RECORDS BUREAU CHECKS</t>
  </si>
  <si>
    <t>MISC. - ED VISITS</t>
  </si>
  <si>
    <t>SUBSCRIPTIONS</t>
  </si>
  <si>
    <t>PHOTOCOPIERS</t>
  </si>
  <si>
    <t>FURNITURE (EDUCATION)</t>
  </si>
  <si>
    <t>BOOKS</t>
  </si>
  <si>
    <t>EQUIP. &amp; MATERIALS (CHILDRENS SERVICE)</t>
  </si>
  <si>
    <t>MATERIALS - FIRST AID</t>
  </si>
  <si>
    <t>MATERIALS - DOM. (NON-FOOD)</t>
  </si>
  <si>
    <t>MATERIALS -  CLEANING</t>
  </si>
  <si>
    <t>NETWORK CHARGES (ISP)</t>
  </si>
  <si>
    <t>TELEPHONE</t>
  </si>
  <si>
    <t>COMP SOFTWARE - MAINT.</t>
  </si>
  <si>
    <t>COMP SOFTWARE - PURCHASE</t>
  </si>
  <si>
    <t>COMP SOFTWARE</t>
  </si>
  <si>
    <t>COMP  HARDWARE - MAINT.</t>
  </si>
  <si>
    <t>COMPUTER  HARDWARE</t>
  </si>
  <si>
    <t>MEALS (SCHOOLS)</t>
  </si>
  <si>
    <t>FOOD &amp; OTHER PROVISIONS</t>
  </si>
  <si>
    <t>CONSULTANTS FEES</t>
  </si>
  <si>
    <t>AUDIT FEES</t>
  </si>
  <si>
    <t>LEGAL FEES</t>
  </si>
  <si>
    <t>REFUSE DISPOSAL</t>
  </si>
  <si>
    <t>SECURITY SERVICES</t>
  </si>
  <si>
    <t>LICENCES</t>
  </si>
  <si>
    <t>TRANSPORT</t>
  </si>
  <si>
    <t>PREMISES RELATED EXPENDITURE</t>
  </si>
  <si>
    <t>USE OF L. SERVICES FACILITIES</t>
  </si>
  <si>
    <t>GEN REP.- MECHANICAL</t>
  </si>
  <si>
    <t>GEN. REP. - FABRIC</t>
  </si>
  <si>
    <t>GROUNDS MAINTENANCE</t>
  </si>
  <si>
    <t>REPAIR AND MAINTENANCE</t>
  </si>
  <si>
    <t>PUBLIC LIABILITY INSURANCE</t>
  </si>
  <si>
    <t>INSURANCE</t>
  </si>
  <si>
    <t>RATES</t>
  </si>
  <si>
    <t>WATER</t>
  </si>
  <si>
    <t>ELECTRICITY</t>
  </si>
  <si>
    <t>GAS</t>
  </si>
  <si>
    <t>INDIRECT EMPLOYEES</t>
  </si>
  <si>
    <t>TRAINING - PET COURSE</t>
  </si>
  <si>
    <t>DIRECT EMPLOYEES</t>
  </si>
  <si>
    <t>TEACHERS SALARIES</t>
  </si>
  <si>
    <t>EDUCATION -CARETAKERS WAGES</t>
  </si>
  <si>
    <t>SMSA'S</t>
  </si>
  <si>
    <t>NURSERY NURSES &amp; CLASSROOM ASSISTANTS</t>
  </si>
  <si>
    <t>SCHOOL ADMINISTRATORS</t>
  </si>
  <si>
    <t>SUPPLY CARETAKERS &amp; CLEANERS</t>
  </si>
  <si>
    <t>SUPPLY EDUCATION SUPPORT STAFF</t>
  </si>
  <si>
    <t>AGENCY</t>
  </si>
  <si>
    <t>%</t>
  </si>
  <si>
    <t>£</t>
  </si>
  <si>
    <t>Account Description</t>
  </si>
  <si>
    <t>Cost Centre</t>
  </si>
  <si>
    <t>Account</t>
  </si>
  <si>
    <t>header acc_grp</t>
  </si>
  <si>
    <t>header iedesc</t>
  </si>
  <si>
    <t>header</t>
  </si>
  <si>
    <t>subtotal iedesc,acc_grp</t>
  </si>
  <si>
    <t>Variance %</t>
  </si>
  <si>
    <t>Variance</t>
  </si>
  <si>
    <t>Profiled
Budget</t>
  </si>
  <si>
    <t>Actuals</t>
  </si>
  <si>
    <t>2015/2016 : Report to Period 11 - Feb 2016</t>
  </si>
  <si>
    <t>Revised/Adj
Budget</t>
  </si>
  <si>
    <t>Virements &amp; Supplements</t>
  </si>
  <si>
    <t>Original
Budget</t>
  </si>
  <si>
    <t>parameter</t>
  </si>
  <si>
    <t>&lt;report_description&gt;</t>
  </si>
  <si>
    <t>INSERTED PARAMETER</t>
  </si>
  <si>
    <t>TOTAL SPEND TO DATE</t>
  </si>
  <si>
    <t>TOTAL BUDGET</t>
  </si>
  <si>
    <t>COST CENTRE REPORT FOR &lt;ccdesc&gt;</t>
  </si>
  <si>
    <t>cmbudget</t>
  </si>
  <si>
    <t>actuals</t>
  </si>
  <si>
    <t>description</t>
  </si>
  <si>
    <t>text ccentre</t>
  </si>
  <si>
    <t>text account</t>
  </si>
  <si>
    <t>cyvirements</t>
  </si>
  <si>
    <t>cyoriginalbudget</t>
  </si>
  <si>
    <t>columns</t>
  </si>
  <si>
    <t>break ccentre CostCentre - &lt;ccentre&gt;</t>
  </si>
  <si>
    <t>query</t>
  </si>
  <si>
    <t>sql order by b.dim2,iedesc,t2.dim_e,b.dim1</t>
  </si>
  <si>
    <t>sql group by d.description,t.dim_e,t2.dim_e, d3.description, b.dim1, a.description, b.dim2, d2.description, b.dim3, b.client</t>
  </si>
  <si>
    <t>sql and b.dim2 IN (select tr.cat_1 from acrtrees tr where tr.att_agrid = '&lt;tree&gt;' and dim_&lt;treelevel&gt; = '&lt;department&gt;')</t>
  </si>
  <si>
    <t>sql and a.account_grp in ('PL','BS') and b.period between '&lt;from_period&gt;' and '&lt;curr_period&gt;'</t>
  </si>
  <si>
    <t>sql and a.account not in ('4800','9700')</t>
  </si>
  <si>
    <t>sql where a.client = '&lt;client&gt;' and a.client = b.client and a.account = b.dim1 and a.status = 'N'</t>
  </si>
  <si>
    <t>sql on t.client = d3.client and t.dim_e = d3.dim_value and d3.attribute_id = '16'</t>
  </si>
  <si>
    <t>sql left outer join agldimvalue d3</t>
  </si>
  <si>
    <t>sql on b.client = d2.client and b.dim2 = d2.dim_value and d2.attribute_id = 'C1'</t>
  </si>
  <si>
    <t>sql left outer join agldimvalue d2</t>
  </si>
  <si>
    <t>sql on t2.client = d.client and t2.dim_e = d.dim_value and d.attribute_id = 'QE'</t>
  </si>
  <si>
    <t>sql left outer join agldimvalue d</t>
  </si>
  <si>
    <t>sql on b.client = t2.client and b.dim1 = t2.cat_1 and t2.att_agrid = '37'</t>
  </si>
  <si>
    <t>sql left outer join acrtrees t2</t>
  </si>
  <si>
    <t>sql on b.client = t.client and b.dim2 = t.cat_1 and t.att_agrid = '88'</t>
  </si>
  <si>
    <t>sql left outer join acrtrees t</t>
  </si>
  <si>
    <t>sql from aglaccounts a, uvihosreport b</t>
  </si>
  <si>
    <t>sql sum(b.amount) as actuals, sum(b.accruals) as accruals, sum(b.po_fund_amt) as commitments, sum(b.bt_budget) as cmbudget</t>
  </si>
  <si>
    <t>sql isnull((select b4.forecast from aaghosrepfc b4 where b.client = b4.client and b.dim1 = b4.dim1 and b.dim2 = b4.dim2 and b.dim3 = b4.dim3 and b4.period = '&lt;curr_period&gt;'),0) as cmforecast,</t>
  </si>
  <si>
    <t>sql isnull((select b2.forecast from aaghosrepfc b2 where b.client = b2.client and b.dim1 = b2.dim1 and b.dim2 = b2.dim2 and b.dim3 = b2.dim3 and b2.period = '&lt;prev_period&gt;'),0)  as pmforecast,</t>
  </si>
  <si>
    <t>sql 0 as cyrevisedbudget,</t>
  </si>
  <si>
    <t>sql sum(b.revbud) as cyvirements,</t>
  </si>
  <si>
    <t>sql 0 as cyoriginalbudget,</t>
  </si>
  <si>
    <t>sql 0 as pybudget, 0 as pyactual,</t>
  </si>
  <si>
    <t>sql b.dim1 as account, a.description, b.dim2 as ccentre, d2.description as ccdesc, b.dim3 as project,</t>
  </si>
  <si>
    <t>sql d.description as acc_grp, t.dim_e as service_level, d3.description as service_level_desc,</t>
  </si>
  <si>
    <t>Yes</t>
  </si>
  <si>
    <t>sql select iedesc = CASE SUBSTRING(t2.dim_e,1,2) WHEN 'RE' THEN 'EXPENDITURE' ELSE 'INCOME' END, t2.dim_e,</t>
  </si>
  <si>
    <t>* CURRENT YEAR DATA *</t>
  </si>
  <si>
    <t>sql UNION</t>
  </si>
  <si>
    <t>sql and a.account_grp in ('PL','BS') and b.period like '&lt;curr_year&gt;%'</t>
  </si>
  <si>
    <t>sql 0 as actuals, 0 as accruals, 0 as commitments, 0 as cmbudget</t>
  </si>
  <si>
    <t>sql 0 as cmforecast,</t>
  </si>
  <si>
    <t>sql 0 as pmforecast,</t>
  </si>
  <si>
    <t>sql sum(b.bt_budget) as cyrevisedbudget,</t>
  </si>
  <si>
    <t>sql 0 as cyvirements,</t>
  </si>
  <si>
    <t>sql sum(b.orgbud) as cyoriginalbudget,</t>
  </si>
  <si>
    <t>* CURRENT YEAR BUDGET DATA *</t>
  </si>
  <si>
    <t>SICKNESS/MATERNITY INSUR CLAIM</t>
  </si>
  <si>
    <t>LETTINGS</t>
  </si>
  <si>
    <t>FEES &amp; CHARGES (VATABLE)</t>
  </si>
  <si>
    <t>OTHER GRANTS</t>
  </si>
  <si>
    <t>CONTRIB REC'D TO SCH JNYS</t>
  </si>
  <si>
    <t>MISC. - ASST - SCHL JOURNEYS</t>
  </si>
  <si>
    <t>MISCELLANEOUS</t>
  </si>
  <si>
    <t>TRANSPORT TO SWIMMING BATHS -SCHOOLS</t>
  </si>
  <si>
    <t>PUPIL FOCUSED EXTENDED SCHOOL-STAFF</t>
  </si>
  <si>
    <t>CLEANING CONTRACT</t>
  </si>
  <si>
    <t>MAJOR EQUIP. - LEASES</t>
  </si>
  <si>
    <t>INSURANCE CLAIMS (EDUCATION ONLY)</t>
  </si>
  <si>
    <t>MAYFIELD P INDIV SCHOOL BUD</t>
  </si>
  <si>
    <t>COST CENTRE REPORT FOR MAYFIELD P INDIV SCHOOL BUD</t>
  </si>
  <si>
    <t/>
  </si>
  <si>
    <t>*footer</t>
  </si>
  <si>
    <t>TOTAL FOR COST CENTRE &lt;dim_1&gt; &lt;costc_name&gt;</t>
  </si>
  <si>
    <t>footer dim_1</t>
  </si>
  <si>
    <t>TOTAL FOR ACCOUNT CODE &lt;account&gt; &lt;account_name&gt;</t>
  </si>
  <si>
    <t>footer account</t>
  </si>
  <si>
    <t>detail</t>
  </si>
  <si>
    <t>TOTAL FOR ACCOUNT CODE 5160 SURPLUS/DEFICIT</t>
  </si>
  <si>
    <t>2014/15 Final allocation for PE and Sports grant</t>
  </si>
  <si>
    <t>5160</t>
  </si>
  <si>
    <t>INSERTED DETAIL</t>
  </si>
  <si>
    <t>PE &amp; SPORTS Correction</t>
  </si>
  <si>
    <t>PE &amp; SPORTS Reversal</t>
  </si>
  <si>
    <t>2015/16 allocation for PE and Sports Grant part 1</t>
  </si>
  <si>
    <t>ARP 15-16 final adjustments to Mainstream Top Ups</t>
  </si>
  <si>
    <t>2015 16 PPG final allocation adjustment</t>
  </si>
  <si>
    <t>15 16 Early Years Final Adjustment</t>
  </si>
  <si>
    <t>SURPLUS/DEFICIT 2014-15</t>
  </si>
  <si>
    <t>SCH VIREMENT SEPTEMBER 2015</t>
  </si>
  <si>
    <t>TOTAL FOR ACCOUNT CODE 4350 PAYMENTS TO OTHER ESTAB.</t>
  </si>
  <si>
    <t>Amended SEN adjustment Apr - Oct 15</t>
  </si>
  <si>
    <t>4350</t>
  </si>
  <si>
    <t>RVSL- 80004141 (VU117) -SEN adjustment Apr - Oct 15</t>
  </si>
  <si>
    <t>SEN adjustment Apr - Oct 15</t>
  </si>
  <si>
    <t>TOTAL FOR ACCOUNT CODE 4080 SCHOOL MEALS</t>
  </si>
  <si>
    <t>4080</t>
  </si>
  <si>
    <t>Universal Infant Schools meal 2015/16</t>
  </si>
  <si>
    <t>TOTAL FOR ACCOUNT CODE 0315 SMSA'S</t>
  </si>
  <si>
    <t>0315</t>
  </si>
  <si>
    <t>TOTAL FOR ACCOUNT CODE 0120 NURSERY NURSES &amp; CLASSROOM ASSISTANTS</t>
  </si>
  <si>
    <t>0120</t>
  </si>
  <si>
    <t>TOTAL FOR ACCOUNT CODE 0110 SCHOOL ADMINISTRATORS</t>
  </si>
  <si>
    <t>0110</t>
  </si>
  <si>
    <t>TOTAL FOR ACCOUNT CODE 0070 AGENCY</t>
  </si>
  <si>
    <t>0070</t>
  </si>
  <si>
    <t>header account</t>
  </si>
  <si>
    <t>Cost Centre:  &lt;dim_1&gt; &lt;Costc_name&gt;</t>
  </si>
  <si>
    <t>header dim_1</t>
  </si>
  <si>
    <t>subtotal dim_1, account</t>
  </si>
  <si>
    <t>break dim_1</t>
  </si>
  <si>
    <t>Amount</t>
  </si>
  <si>
    <t>Description</t>
  </si>
  <si>
    <t>Period</t>
  </si>
  <si>
    <t>Trans No</t>
  </si>
  <si>
    <t xml:space="preserve">Account </t>
  </si>
  <si>
    <t>Report period from 201601 to 201611</t>
  </si>
  <si>
    <t>Parameter</t>
  </si>
  <si>
    <t>Report period from &lt;from_period&gt; to &lt;to_period&gt;</t>
  </si>
  <si>
    <t>Budget Adjustment Transactions</t>
  </si>
  <si>
    <t>London Borough of Ealing</t>
  </si>
  <si>
    <t>amount</t>
  </si>
  <si>
    <t>text description</t>
  </si>
  <si>
    <t>text period</t>
  </si>
  <si>
    <t>text voucher_no</t>
  </si>
  <si>
    <t>text dim_1</t>
  </si>
  <si>
    <t>*</t>
  </si>
  <si>
    <t>SQL ORDER BY dim_1, account</t>
  </si>
  <si>
    <t>sql and t.dim_1 IN (select tr.cat_1 from acrtrees tr where tr.att_agrid = '&lt;tree&gt;' and dim_&lt;treelevel&gt; = '&lt;department&gt;')</t>
  </si>
  <si>
    <t>SQL AND  t.period BETWEEN '&lt;from_period&gt;' AND '&lt;to_period&gt;'</t>
  </si>
  <si>
    <t>SQL AND  t.budget_type = 'RX'</t>
  </si>
  <si>
    <t>SQL WHERE t.client = v.client AND t.client = w.client AND t.client = 'EC'</t>
  </si>
  <si>
    <t>SQL INNER JOIN agldescription w ON t.account = w.dim_value and t.client = w.client and w.language = 'EN' and w.attribute_id = 'A0'</t>
  </si>
  <si>
    <t>SQL INNER JOIN agldescription v ON t.dim_1 = v.dim_value</t>
  </si>
  <si>
    <t xml:space="preserve">SQL FROM abutrans t  </t>
  </si>
  <si>
    <t>SQL v.description AS costc_name, w.description AS account_name</t>
  </si>
  <si>
    <t>SQL SELECT t.dim_1, t.account, t.voucher_no, t.sequence_no, t.period, t.description, t.amount,</t>
  </si>
  <si>
    <t>setparameter dbselect date_to from acrperiod where client = '&lt;client&gt;' and period_id = 'GL' and period = &lt;to_period&gt;</t>
  </si>
  <si>
    <t>setparameter dbselect date_from from acrperiod where client = '&lt;client&gt;' and period_id = 'GL' and period = &lt;from_period&gt;</t>
  </si>
  <si>
    <t>SCH VIREMENT NOVEMBER 2015</t>
  </si>
  <si>
    <t>TOTAL FOR ACCOUNT CODE 3361 FURNITURE (EDUCATION)</t>
  </si>
  <si>
    <t>3361</t>
  </si>
  <si>
    <t>TOTAL FOR ACCOUNT CODE 3211 COMP SOFTWARE - PURCHASE</t>
  </si>
  <si>
    <t>3211</t>
  </si>
  <si>
    <t>TOTAL FOR ACCOUNT CODE 1410 REPAIR AND MAINTENANCE</t>
  </si>
  <si>
    <t>1410</t>
  </si>
  <si>
    <t>TOTAL FOR ACCOUNT CODE 0710 TEACHERS SALARIES</t>
  </si>
  <si>
    <t>0710</t>
  </si>
  <si>
    <t>TOTAL FOR ACCOUNT CODE 3321 EQUIP. &amp; MATERIALS (CHILDRENS SERVICE)</t>
  </si>
  <si>
    <t>3321</t>
  </si>
  <si>
    <t>TOTAL FOR ACCOUNT CODE 3000 FOOD &amp; OTHER PROVISIONS</t>
  </si>
  <si>
    <t>3000</t>
  </si>
  <si>
    <t>TOTAL FOR ACCOUNT CODE 1470 GROUNDS MAINTENANCE</t>
  </si>
  <si>
    <t>1470</t>
  </si>
  <si>
    <t>TOTAL FOR ACCOUNT CODE 0190 PUPIL FOCUSED EXTENDED SCHOOL-STAFF</t>
  </si>
  <si>
    <t>0190</t>
  </si>
  <si>
    <t>SCH VIREMENT FEBRUARY 2016</t>
  </si>
  <si>
    <t>TOTAL FOR ACCOUNT CODE 2960 CONSULTANTS FEES</t>
  </si>
  <si>
    <t>2960</t>
  </si>
  <si>
    <t>TOTAL FOR ACCOUNT CODE 0081 TRAINING - PET COURSE</t>
  </si>
  <si>
    <t>0081</t>
  </si>
  <si>
    <t>TOTAL FOR ACCOUNT CODE 4600 PERSONNEL - NON CSA</t>
  </si>
  <si>
    <t>4600</t>
  </si>
  <si>
    <t>TOTAL FOR ACCOUNT CODE 0320 EDUCATION -CARETAKERS WAGES</t>
  </si>
  <si>
    <t>0320</t>
  </si>
  <si>
    <t>TOTAL FOR ACCOUNT CODE 0077 SUPPLY CARETAKERS &amp; CLEANERS</t>
  </si>
  <si>
    <t>0077</t>
  </si>
  <si>
    <t>TOTAL FOR COST CENTRE 170630 MAYFIELD P INDIV SCHOOL BUD</t>
  </si>
  <si>
    <t>170630</t>
  </si>
  <si>
    <t>Cost Centre:  170630 MAYFIELD P INDIV SCHOOL BUD</t>
  </si>
  <si>
    <t>Total Cost Centre &lt;dim_1&gt; &lt;Costc_name&gt;</t>
  </si>
  <si>
    <t>Total Account &lt;account&gt; &lt;Account_name&gt;</t>
  </si>
  <si>
    <t>group dim_1, account, dim_3</t>
  </si>
  <si>
    <t>Total Account 0710 TEACHERS SALARIES</t>
  </si>
  <si>
    <t>Total Account 0320 EDUCATION -CARETAKERS WAGES</t>
  </si>
  <si>
    <t>Total Account 0315 SMSA'S</t>
  </si>
  <si>
    <t>Total Account 0120 NURSERY NURSES &amp; CLASSROOM ASSISTANTS</t>
  </si>
  <si>
    <t>Total Account 0110 SCHOOL ADMINISTRATORS</t>
  </si>
  <si>
    <t>header, page dim_1</t>
  </si>
  <si>
    <t>Total</t>
  </si>
  <si>
    <t>Other</t>
  </si>
  <si>
    <t>NI</t>
  </si>
  <si>
    <t>Sup'n</t>
  </si>
  <si>
    <t>Honararia</t>
  </si>
  <si>
    <t>Extra Pay</t>
  </si>
  <si>
    <t>Prime Pay</t>
  </si>
  <si>
    <t>Employee Name</t>
  </si>
  <si>
    <t>Emp No</t>
  </si>
  <si>
    <t>Post No</t>
  </si>
  <si>
    <t>Cost 
Centre</t>
  </si>
  <si>
    <t>Account
Code</t>
  </si>
  <si>
    <t>Report for &lt;Costc_name&gt;</t>
  </si>
  <si>
    <t>Education Salaries Breakdown</t>
  </si>
  <si>
    <t>National_Insurance</t>
  </si>
  <si>
    <t>Super_Annuation</t>
  </si>
  <si>
    <t>Honorarium</t>
  </si>
  <si>
    <t>Extra_Pay</t>
  </si>
  <si>
    <t>Prime_Pay</t>
  </si>
  <si>
    <t>crosstab Element</t>
  </si>
  <si>
    <t>cur_amount</t>
  </si>
  <si>
    <t>Employee_name</t>
  </si>
  <si>
    <t>text dim_3</t>
  </si>
  <si>
    <t>text dim_5</t>
  </si>
  <si>
    <t>code dim_1</t>
  </si>
  <si>
    <t>SQL ORDER BY dim_1, account, Employee_name , $mid(t.dim_5,3,1)</t>
  </si>
  <si>
    <t>SQL AND t.account between '0030' and '9999'</t>
  </si>
  <si>
    <t>SQL AND t.dim_1 IN (select tr.cat_1 from acrtrees tr where tr.att_agrid = '&lt;tree&gt;' and dim_&lt;treelevel&gt; = '&lt;department&gt;')</t>
  </si>
  <si>
    <t>*SQL and t.dim_1 between '&lt;from_costc&gt;' and '&lt;to_costc&gt;'</t>
  </si>
  <si>
    <t>SQL WHERE t.client = 'EC' AND t.voucher_type = 'HR'</t>
  </si>
  <si>
    <t>SQL INNER JOIN agldescription v ON t.dim_1 = v.dim_value and v.attribute_id = 'C1' and t.client = v.client</t>
  </si>
  <si>
    <t>SQL LEFT OUTER JOIN agldescription u ON t.dim_3 = u.dim_value and u.attribute_id ='C0' and t.client = u.client</t>
  </si>
  <si>
    <t xml:space="preserve">SQL FROM agltransact t  </t>
  </si>
  <si>
    <t>SQL END AS Element</t>
  </si>
  <si>
    <t>SQL ELSE 'Other'</t>
  </si>
  <si>
    <t>SQL WHEN t.dim_6 BETWEEN '0010' AND '0060' THEN 'National_Insurance'</t>
  </si>
  <si>
    <t>SQL WHEN t.dim_6 BETWEEN '9951' AND '9974' THEN 'Super_Annuation'</t>
  </si>
  <si>
    <t xml:space="preserve">SQL WHEN t.dim_6 BETWEEN '0104' AND '0104' THEN 'Super_Annuation' WHEN t.dim_6 BETWEEN '9400' AND '9791' THEN 'Super_Annuation' </t>
  </si>
  <si>
    <t xml:space="preserve">SQL WHEN t.dim_6 BETWEEN '1570' AND '1572' THEN 'Honorarium'  WHEN t.dim_6 BETWEEN '2192' AND '2192' THEN 'Honorarium'  </t>
  </si>
  <si>
    <t>SQL WHEN t.dim_6 BETWEEN '2193' AND '2650' THEN 'Extra_Pay'</t>
  </si>
  <si>
    <t xml:space="preserve">SQL WHEN t.dim_6 BETWEEN '2020' AND '2020' THEN 'Extra_Pay' WHEN t.dim_6 BETWEEN '2100' AND '2191' THEN 'Extra_Pay' </t>
  </si>
  <si>
    <t xml:space="preserve">SQL WHEN t.dim_6 BETWEEN '1430' AND '1440' THEN 'Extra_Pay'  WHEN t.dim_6 BETWEEN '2005' AND '2009' THEN 'Extra_Pay'  </t>
  </si>
  <si>
    <t xml:space="preserve">SQL WHEN t.dim_6 BETWEEN '5500' AND '8920' THEN 'Prime_Pay' </t>
  </si>
  <si>
    <t xml:space="preserve">SQL WHEN t.dim_6 BETWEEN '2030' AND '2090' THEN 'Prime_Pay' WHEN t.dim_6 BETWEEN '3000' AND '5130' THEN 'Prime_Pay' </t>
  </si>
  <si>
    <t xml:space="preserve">SQL WHEN t.dim_6 BETWEEN '1700' AND '2004' THEN 'Prime_Pay' WHEN t.dim_6 BETWEEN '2010' AND '2015' THEN 'Prime_Pay' </t>
  </si>
  <si>
    <t xml:space="preserve">SQL WHEN t.dim_6 BETWEEN '1450' AND '1560' THEN 'Prime_Pay' WHEN t.dim_6 BETWEEN '1590' AND '1699' THEN 'Prime_Pay' </t>
  </si>
  <si>
    <t xml:space="preserve">SQL WHEN t.dim_6 BETWEEN '0150' AND '0890' THEN 'Prime_Pay' WHEN t.dim_6 BETWEEN '1001' AND '1425' THEN 'Prime_Pay'  </t>
  </si>
  <si>
    <t xml:space="preserve">SQL CASE WHEN t.dim_6 BETWEEN '0100' AND '0103' THEN 'Prime_Pay' WHEN t.dim_6 BETWEEN '0110' AND '0119' THEN 'Prime_Pay' </t>
  </si>
  <si>
    <t>SQL t.cur_amount,t.client,t.period, u.description AS Employee_name, v.description AS Costc_name, w.description AS Account_name,</t>
  </si>
  <si>
    <t>SQL SELECT DISTINCT t.account,t.voucher_no, t.sequence_no,t.amount,t.dim_1,t.dim_5,t.dim_3,t.dim_6,$mid(t.dim_5,3,1),t.voucher_type,</t>
  </si>
  <si>
    <t>Total Account 0050 SALARIES</t>
  </si>
  <si>
    <t>0050</t>
  </si>
  <si>
    <t>ABDI, MUNA</t>
  </si>
  <si>
    <t>Total Cost Centre 170630 MAYFIELD P INDIV SCHOOL BUD</t>
  </si>
  <si>
    <t>WALKER, RUTH</t>
  </si>
  <si>
    <t>T002930002</t>
  </si>
  <si>
    <t>WALKER, ROSA</t>
  </si>
  <si>
    <t>THOMAS, CLAIRE</t>
  </si>
  <si>
    <t>T002930014</t>
  </si>
  <si>
    <t>SIBUNS, ABIGAIL J</t>
  </si>
  <si>
    <t>T002930005</t>
  </si>
  <si>
    <t>SEJPAL, S</t>
  </si>
  <si>
    <t>T002930009</t>
  </si>
  <si>
    <t>SALAH, SAREDO</t>
  </si>
  <si>
    <t>ROBERTS, JULIE</t>
  </si>
  <si>
    <t>RATCHFORD, DAMIEN</t>
  </si>
  <si>
    <t>T002930008</t>
  </si>
  <si>
    <t>PURTLE, FELICITY</t>
  </si>
  <si>
    <t>POWER, TRACY</t>
  </si>
  <si>
    <t>T002930013</t>
  </si>
  <si>
    <t>MESSA, ELEANOR</t>
  </si>
  <si>
    <t>JOHN, SAMINA</t>
  </si>
  <si>
    <t>JENNINGS, RORY J</t>
  </si>
  <si>
    <t>GALLAGHER, KATY</t>
  </si>
  <si>
    <t>FEAR, MARK P</t>
  </si>
  <si>
    <t>T002930003</t>
  </si>
  <si>
    <t>EWART, BELINDA</t>
  </si>
  <si>
    <t>T002910</t>
  </si>
  <si>
    <t>EVANS, NORMA</t>
  </si>
  <si>
    <t>T002930004</t>
  </si>
  <si>
    <t>CORNFORD, NICOLA</t>
  </si>
  <si>
    <t>T002930010</t>
  </si>
  <si>
    <t>CHERGUI, NORA</t>
  </si>
  <si>
    <t>CARRIM, TAHRAH</t>
  </si>
  <si>
    <t>BROWN, MATTHEW THOM</t>
  </si>
  <si>
    <t>T002930007</t>
  </si>
  <si>
    <t>BRADY, KIM</t>
  </si>
  <si>
    <t>ARUNDELL, GILLIAN</t>
  </si>
  <si>
    <t>T002930012</t>
  </si>
  <si>
    <t>ANKERS, EMMA</t>
  </si>
  <si>
    <t>LEA, KEITH</t>
  </si>
  <si>
    <t>01426MA</t>
  </si>
  <si>
    <t>ZHAO-HENEGHAN, MIN</t>
  </si>
  <si>
    <t>10424MA004</t>
  </si>
  <si>
    <t>SHABAN, ANGIE</t>
  </si>
  <si>
    <t>10425MA001</t>
  </si>
  <si>
    <t>SAIHI-BRKA, HANIFA</t>
  </si>
  <si>
    <t>ORLOWSKA, BOZENA</t>
  </si>
  <si>
    <t>MILCZANOWSKA, MAGDALENA</t>
  </si>
  <si>
    <t>BANGURA, USIF</t>
  </si>
  <si>
    <t>ALI, NAGWA</t>
  </si>
  <si>
    <t>STEPHAN, NATHALIE R</t>
  </si>
  <si>
    <t>P013081MA002</t>
  </si>
  <si>
    <t>SALHOTRA, CHRISTINE</t>
  </si>
  <si>
    <t>P013683</t>
  </si>
  <si>
    <t>ROCHA, ADELINA</t>
  </si>
  <si>
    <t>PARKER, JANE</t>
  </si>
  <si>
    <t>MANU, GLENDA M</t>
  </si>
  <si>
    <t>LEA, JACQUELINE</t>
  </si>
  <si>
    <t>LAWLOR, SIMONE</t>
  </si>
  <si>
    <t>HIGGINSON, JANE</t>
  </si>
  <si>
    <t>EDWARDS, SHERALYNNE</t>
  </si>
  <si>
    <t>P004795</t>
  </si>
  <si>
    <t>DENHAM, VALERIE</t>
  </si>
  <si>
    <t>P004795002</t>
  </si>
  <si>
    <t>CHARD, LINDA</t>
  </si>
  <si>
    <t>P013683002</t>
  </si>
  <si>
    <t>BROSNAN, VANESSA</t>
  </si>
  <si>
    <t>BOWEN, JACQUELINE</t>
  </si>
  <si>
    <t>P014822003</t>
  </si>
  <si>
    <t>BOGOSYAN, M</t>
  </si>
  <si>
    <t>BARWICK, EMMA</t>
  </si>
  <si>
    <t>BANTLEMAN, DEBBIE</t>
  </si>
  <si>
    <t>P013081MA004</t>
  </si>
  <si>
    <t>P013081MA007</t>
  </si>
  <si>
    <t>P013081MA003</t>
  </si>
  <si>
    <t>EVANS, ALEXANDRA R</t>
  </si>
  <si>
    <t>CALVER, SINEAD</t>
  </si>
  <si>
    <t>Report for MAYFIELD P INDIV SCHOOL BUD</t>
  </si>
  <si>
    <t>Report period from 201611 to 201611</t>
  </si>
  <si>
    <t>SCHOOL BALANCES FORM</t>
  </si>
  <si>
    <t>DEPARTMENT</t>
  </si>
  <si>
    <t>SCHOOLS SERVICE</t>
  </si>
  <si>
    <t>FINANCIAL YEAR</t>
  </si>
  <si>
    <t>Select your School from the drop down list</t>
  </si>
  <si>
    <t>Click cell to select your school</t>
  </si>
  <si>
    <t>C. Permitted C/f Balance - High Schools 5% ; All other Schools 8%</t>
  </si>
  <si>
    <r>
      <t>D. Excess Surpus (</t>
    </r>
    <r>
      <rPr>
        <b/>
        <u/>
        <sz val="11"/>
        <rFont val="Arial"/>
        <family val="2"/>
      </rPr>
      <t>if positive amount then please complete rest of the form</t>
    </r>
    <r>
      <rPr>
        <b/>
        <sz val="11"/>
        <rFont val="Arial"/>
        <family val="2"/>
      </rPr>
      <t xml:space="preserve">) </t>
    </r>
  </si>
  <si>
    <t xml:space="preserve">E. Exp falling below the year end O/S provisions limit of £500 per a/c code.  Please provide a list. </t>
  </si>
  <si>
    <t>F. Committed Exp (Orders placed but awaiting delivery of goods/service)  Please enclose copies.</t>
  </si>
  <si>
    <t>G. Revised Excess Surplus</t>
  </si>
  <si>
    <t xml:space="preserve">Financial Year                   </t>
  </si>
  <si>
    <t>Which month/months when exp likely to take place</t>
  </si>
  <si>
    <t>Account Code</t>
  </si>
  <si>
    <t>TOTAL       £</t>
  </si>
  <si>
    <t xml:space="preserve"> </t>
  </si>
  <si>
    <t>Balance will be subject to claw back by the LEA.</t>
  </si>
  <si>
    <t>Completed By (Name) _ _ _ _ _ _ _ _ _ _ _ _ _ _ _ _ _ _</t>
  </si>
  <si>
    <t>Position: _ _ _ _ _ _ _ _ _ _ _ _ _ _ _ _ _ _</t>
  </si>
  <si>
    <t>DATE:_ _ _ _ _ _ _ _ _ _ _ _ _</t>
  </si>
  <si>
    <t>Return only required if item D has a positive balance</t>
  </si>
  <si>
    <t>Excel Return in the first instance by email to SchoolsAccountancyServices@ealing.gov.uk</t>
  </si>
  <si>
    <t>High</t>
  </si>
  <si>
    <t xml:space="preserve">H. Specific Purpose (included in School development Plan - copy to be enclosed) </t>
  </si>
  <si>
    <t>Building Project - Redecoration</t>
  </si>
  <si>
    <t>2014/15</t>
  </si>
  <si>
    <t>August</t>
  </si>
  <si>
    <t>IT - Purchase of Computer Hardware</t>
  </si>
  <si>
    <t>September</t>
  </si>
  <si>
    <t>Primary</t>
  </si>
  <si>
    <t>Furniture</t>
  </si>
  <si>
    <t>July</t>
  </si>
  <si>
    <t>Acton High</t>
  </si>
  <si>
    <t>Beaconsfield Primary</t>
  </si>
  <si>
    <t>Belvue</t>
  </si>
  <si>
    <t>Berrymede Infant</t>
  </si>
  <si>
    <t>Berrymede Junior</t>
  </si>
  <si>
    <t>Blair Peach Primary</t>
  </si>
  <si>
    <t>Brentside High</t>
  </si>
  <si>
    <t>Brentside Primary</t>
  </si>
  <si>
    <t>Cardinal Wiseman High</t>
  </si>
  <si>
    <t>Castlebar</t>
  </si>
  <si>
    <t>Christ the Saviour Primary</t>
  </si>
  <si>
    <t>Clifton Primary</t>
  </si>
  <si>
    <t>Costons Primary</t>
  </si>
  <si>
    <t>Dairy Meadow Primary</t>
  </si>
  <si>
    <t>Derwentwater Primary</t>
  </si>
  <si>
    <t>Dormers Wells High</t>
  </si>
  <si>
    <t>Dormer's Wells Infant</t>
  </si>
  <si>
    <t>Dormer's Wells Junior</t>
  </si>
  <si>
    <t>Downe Manor Primary</t>
  </si>
  <si>
    <t>Drayton Green Primary</t>
  </si>
  <si>
    <t>Drayton Manor High</t>
  </si>
  <si>
    <t>Durdan's Park Primary</t>
  </si>
  <si>
    <t>East Acton Primary</t>
  </si>
  <si>
    <t>Edward Betham Primary</t>
  </si>
  <si>
    <t>Ellen Wilkinson High</t>
  </si>
  <si>
    <t>Elthorne Park High</t>
  </si>
  <si>
    <t>Featherstone High</t>
  </si>
  <si>
    <t>Featherstone Primary</t>
  </si>
  <si>
    <t>Fielding Primary</t>
  </si>
  <si>
    <t>Gifford Primary</t>
  </si>
  <si>
    <t>Grange Primary</t>
  </si>
  <si>
    <t>Greenfields</t>
  </si>
  <si>
    <t>Greenford High</t>
  </si>
  <si>
    <t>Greenwood Primary</t>
  </si>
  <si>
    <t>Grove House</t>
  </si>
  <si>
    <t>Hambrough Primary</t>
  </si>
  <si>
    <t>Hathaway Primary</t>
  </si>
  <si>
    <t>Havelock Primary</t>
  </si>
  <si>
    <t>Heathfield</t>
  </si>
  <si>
    <t>Hobbayne Primary</t>
  </si>
  <si>
    <t>Horsenden Primary</t>
  </si>
  <si>
    <t>John Chilton</t>
  </si>
  <si>
    <t>John Perryn Primary</t>
  </si>
  <si>
    <t>Lady Margaret Primary</t>
  </si>
  <si>
    <t>Little Ealing Primary</t>
  </si>
  <si>
    <t>Mandeville</t>
  </si>
  <si>
    <t>Maples</t>
  </si>
  <si>
    <t>Mayfield Primary</t>
  </si>
  <si>
    <t>Montpelier Primary</t>
  </si>
  <si>
    <t>Mount Carmel Primary</t>
  </si>
  <si>
    <t>New Khalsa Prim School</t>
  </si>
  <si>
    <t>North Ealing Primary</t>
  </si>
  <si>
    <t>North Primary</t>
  </si>
  <si>
    <t>Northolt High</t>
  </si>
  <si>
    <t>Oaklands Primary</t>
  </si>
  <si>
    <t>Oldfields Primary</t>
  </si>
  <si>
    <t>OLOV Primary</t>
  </si>
  <si>
    <t>Perivale Primary</t>
  </si>
  <si>
    <t>Petts Hill Primary</t>
  </si>
  <si>
    <t>PRU</t>
  </si>
  <si>
    <t>Ravenor Primary</t>
  </si>
  <si>
    <t>Selborne Primary</t>
  </si>
  <si>
    <t>Southfield Primary</t>
  </si>
  <si>
    <t>Springhallow</t>
  </si>
  <si>
    <t>St Ann's</t>
  </si>
  <si>
    <t>St Anselm's Primary</t>
  </si>
  <si>
    <t>St Gregory's Primary</t>
  </si>
  <si>
    <t>St John Fisher Primary</t>
  </si>
  <si>
    <t>St John's Primary</t>
  </si>
  <si>
    <t>St Joseph's Primary</t>
  </si>
  <si>
    <t>St Mark's Primary</t>
  </si>
  <si>
    <t>St Raphael's Primary</t>
  </si>
  <si>
    <t>St Vincent's Primary</t>
  </si>
  <si>
    <t>Stanhope Primary</t>
  </si>
  <si>
    <t>Study Centre - High</t>
  </si>
  <si>
    <t>Three Bridges Primary</t>
  </si>
  <si>
    <t>Tudor Primary</t>
  </si>
  <si>
    <t>Twyford High</t>
  </si>
  <si>
    <t>Vicar's Green Primary</t>
  </si>
  <si>
    <t>Viking Primary</t>
  </si>
  <si>
    <t>Villiers High</t>
  </si>
  <si>
    <t>West Acton Primary</t>
  </si>
  <si>
    <t>West London Academy High</t>
  </si>
  <si>
    <t>West London Academy Primary</t>
  </si>
  <si>
    <t>West Twyford Primary</t>
  </si>
  <si>
    <t>Willow Tree Primary</t>
  </si>
  <si>
    <t>Wolf Fields Primary</t>
  </si>
  <si>
    <t>Wood End Infant</t>
  </si>
  <si>
    <t>Wood End Junior</t>
  </si>
  <si>
    <t xml:space="preserve">A. Total Year-End 2016-17 Outturn Balance </t>
  </si>
  <si>
    <r>
      <t>*</t>
    </r>
    <r>
      <rPr>
        <b/>
        <u/>
        <sz val="9"/>
        <rFont val="Arial"/>
        <family val="2"/>
      </rPr>
      <t xml:space="preserve"> PLEASE NOTE SCHOOL OUTTURN BALANCE WILL BE POSTED UNDER ACCOUNT CODE 5160</t>
    </r>
  </si>
  <si>
    <t>B. 2016-17 Initial Expenditure Budget. See note below.</t>
  </si>
  <si>
    <t>B. e.g Intial submitted budget including use of surplus (A/C Code 5160) should be the submitted budget without any income budgets</t>
  </si>
  <si>
    <t>2016/17</t>
  </si>
  <si>
    <t>B. e.g Original submitted budget including use of surplus used to balance the budget (A/C Code 5160) should be the submitted budget without any income budgets</t>
  </si>
  <si>
    <t>Schools Summary 2016-17</t>
  </si>
  <si>
    <t>(All)</t>
  </si>
  <si>
    <t>Advances</t>
  </si>
  <si>
    <t>School Name</t>
  </si>
  <si>
    <t xml:space="preserve">SCHOOLS BLOCK </t>
  </si>
  <si>
    <t>HN Block baseline</t>
  </si>
  <si>
    <t>Total advance</t>
  </si>
  <si>
    <t>Alec Reed Academy (High)</t>
  </si>
  <si>
    <t>Alec Reed Academy (Primary)</t>
  </si>
  <si>
    <t>Ark Byron Primary Academy</t>
  </si>
  <si>
    <t>Ark Primary Academy</t>
  </si>
  <si>
    <t>Holy Family Primary School</t>
  </si>
  <si>
    <t>St Mary's C of E Primary school</t>
  </si>
  <si>
    <t>William Perkin High</t>
  </si>
  <si>
    <t>(blank)</t>
  </si>
  <si>
    <t>Grand Total</t>
  </si>
  <si>
    <t>Please Select</t>
  </si>
  <si>
    <t>x</t>
  </si>
  <si>
    <t>Allenby Primary</t>
  </si>
  <si>
    <t>Expenditure Budgets</t>
  </si>
  <si>
    <t xml:space="preserve">Excel Return in the first instance by email to </t>
  </si>
  <si>
    <t>SchoolsAccountancyServices@ealing.gov.uk</t>
  </si>
  <si>
    <t>THE HOLY FAMILY CATHOLIC PRIMARY SCHOOL</t>
  </si>
  <si>
    <t>CHRIST THE SAVIOUR PRIMARY SCHOOL</t>
  </si>
  <si>
    <t>KHALSA PRIMARY SCHOOL</t>
  </si>
  <si>
    <t>MAPLES CHILDREN´S CENTRE</t>
  </si>
  <si>
    <t>SOUTH ACTON CHILDREN´S CENTRE (EX HEATHFIELD)</t>
  </si>
  <si>
    <t>GROVE HOUSE CHILDREN´S CENTRE</t>
  </si>
  <si>
    <t>GREENFIELDS CHILDREN´S CENTRE</t>
  </si>
  <si>
    <t>Actual Amount</t>
  </si>
  <si>
    <t>Current Budget</t>
  </si>
  <si>
    <t>In Year Bud Adjust</t>
  </si>
  <si>
    <t>Original Budget</t>
  </si>
  <si>
    <t>Costc</t>
  </si>
  <si>
    <t xml:space="preserve">ALLENBY PRIMARY  SCHOOL </t>
  </si>
  <si>
    <t xml:space="preserve">BEACONSFIELD PRIMARY  SCHOOL </t>
  </si>
  <si>
    <t xml:space="preserve">BERRYMEDE INF  SCHOOL </t>
  </si>
  <si>
    <t xml:space="preserve">BERRYMEDE JNR  SCHOOL </t>
  </si>
  <si>
    <t xml:space="preserve">BLAIR PEACH PRIMARY  SCHOOL </t>
  </si>
  <si>
    <t xml:space="preserve">CLIFTON PRIMARY  SCHOOL </t>
  </si>
  <si>
    <t xml:space="preserve">COSTONS PRIMARY  SCHOOL </t>
  </si>
  <si>
    <t xml:space="preserve">DAIRY MEADOW PRIMARY  SCHOOL </t>
  </si>
  <si>
    <t xml:space="preserve">DERWENTWATER PRIMARY  SCHOOL </t>
  </si>
  <si>
    <t xml:space="preserve">DOWNE MANOR PRIMARY  SCHOOL </t>
  </si>
  <si>
    <t xml:space="preserve">DRAYTON PRIMARY  SCHOOL </t>
  </si>
  <si>
    <t xml:space="preserve">DURDAN´S PARK PRIMARY  SCHOOL </t>
  </si>
  <si>
    <t xml:space="preserve">EAST ACTON PRIMARY  SCHOOL </t>
  </si>
  <si>
    <t xml:space="preserve">EDWARD BETHAM PRIMARY  SCHOOL </t>
  </si>
  <si>
    <t xml:space="preserve">FEATHERSTONE PRIMARY  SCHOOL </t>
  </si>
  <si>
    <t xml:space="preserve">FIELDING PRIMARY  SCHOOL </t>
  </si>
  <si>
    <t xml:space="preserve">GIFFORD PRIMARY  SCHOOL </t>
  </si>
  <si>
    <t xml:space="preserve">GRANGE PRIMARY  SCHOOL </t>
  </si>
  <si>
    <t xml:space="preserve">GREENWOOD PRIMARY  SCHOOL </t>
  </si>
  <si>
    <t xml:space="preserve">HAMBROUGH PRIMARY  SCHOOL </t>
  </si>
  <si>
    <t xml:space="preserve">HAVELOCK PRIMARY  SCHOOL </t>
  </si>
  <si>
    <t xml:space="preserve">HOBBAYNE PRIMARY  SCHOOL </t>
  </si>
  <si>
    <t xml:space="preserve">HORSENDEN PRIMARY  SCHOOL </t>
  </si>
  <si>
    <t xml:space="preserve">JOHN PERRYN PRIMARY  SCHOOL </t>
  </si>
  <si>
    <t xml:space="preserve">LADY MARGARET PRIMARY  SCHOOL </t>
  </si>
  <si>
    <t xml:space="preserve">LITTLE EALING PRIMARY  SCHOOL </t>
  </si>
  <si>
    <t xml:space="preserve">MAYFIELD PRIMARY  SCHOOL </t>
  </si>
  <si>
    <t xml:space="preserve">MONTPELIER PRIMARY  SCHOOL </t>
  </si>
  <si>
    <t xml:space="preserve">MOUNT CARMEL PRIMARY  SCHOOL </t>
  </si>
  <si>
    <t xml:space="preserve">NORTH EALING PRIMARY  SCHOOL </t>
  </si>
  <si>
    <t xml:space="preserve">NORTH PRIMARY  SCHOOL </t>
  </si>
  <si>
    <t xml:space="preserve">PETTS HILL P(AKA NORTHOLT PK)  SCHOOL </t>
  </si>
  <si>
    <t xml:space="preserve">OAKLANDS PRIMARY  SCHOOL </t>
  </si>
  <si>
    <t xml:space="preserve">OLDFIELDS PRIMARY  SCHOOL </t>
  </si>
  <si>
    <t xml:space="preserve">VISITATION PRIMARY  SCHOOL </t>
  </si>
  <si>
    <t xml:space="preserve">PERIVALE PRIMARY  SCHOOL </t>
  </si>
  <si>
    <t xml:space="preserve">RAVENOR PRIMARY  SCHOOL </t>
  </si>
  <si>
    <t xml:space="preserve">SELBORNE PRIMARY  SCHOOL </t>
  </si>
  <si>
    <t xml:space="preserve">SOUTHFIELD PRIMARY  SCHOOL </t>
  </si>
  <si>
    <t xml:space="preserve">ST ANSELM´S PRIMARY  SCHOOL </t>
  </si>
  <si>
    <t xml:space="preserve">ST GREGORY´S PRIMARY  SCHOOL </t>
  </si>
  <si>
    <t xml:space="preserve">ST JOHN FISHER  SCHOOL </t>
  </si>
  <si>
    <t xml:space="preserve">ST JOHN´S PRIMARY  SCHOOL </t>
  </si>
  <si>
    <t xml:space="preserve">ST JOSEPH´S PRIMARY  SCHOOL </t>
  </si>
  <si>
    <t xml:space="preserve">ST MARK´S PRIMARY  SCHOOL </t>
  </si>
  <si>
    <t xml:space="preserve">ST RAPHAEL´S PRIMARY  SCHOOL </t>
  </si>
  <si>
    <t xml:space="preserve">ST VINCENT´S PRIMARY  SCHOOL </t>
  </si>
  <si>
    <t xml:space="preserve">STANHOPE PRIMARY  SCHOOL </t>
  </si>
  <si>
    <t xml:space="preserve">THREE BRIDGES PRIMARY  SCHOOL </t>
  </si>
  <si>
    <t xml:space="preserve">TUDOR PRIMARY  SCHOOL </t>
  </si>
  <si>
    <t xml:space="preserve">VICARS GREEN PRIMARY  SCHOOL </t>
  </si>
  <si>
    <t xml:space="preserve">VIKING PRIMARY  SCHOOL </t>
  </si>
  <si>
    <t xml:space="preserve">WEST ACTON PRIMARY  SCHOOL </t>
  </si>
  <si>
    <t xml:space="preserve">WEST TWYFORD PRIMARY  SCHOOL </t>
  </si>
  <si>
    <t xml:space="preserve">WILLOW TREE PRIMARY  SCHOOL </t>
  </si>
  <si>
    <t xml:space="preserve">WOLF FIELDS PRIMARY  SCHOOL </t>
  </si>
  <si>
    <t xml:space="preserve">DORMERS WELLS INFANT  SCHOOL </t>
  </si>
  <si>
    <t xml:space="preserve">DORMERS WELLS JUNIOR  SCHOOL </t>
  </si>
  <si>
    <t xml:space="preserve">WOOD END INFANT  SCHOOL </t>
  </si>
  <si>
    <t xml:space="preserve">ACTON HIGH  SCHOOL </t>
  </si>
  <si>
    <t xml:space="preserve">CARDINAL WISEMAN HIGH  SCHOOL </t>
  </si>
  <si>
    <t xml:space="preserve">DORMERS WELLS HIGH  SCHOOL </t>
  </si>
  <si>
    <t xml:space="preserve">ELTHORNE HIGH  SCHOOL </t>
  </si>
  <si>
    <t xml:space="preserve">VILLIERS HIGH  SCHOOL </t>
  </si>
  <si>
    <t xml:space="preserve">BRENTSIDE HIGH  SCHOOL </t>
  </si>
  <si>
    <t xml:space="preserve">ELLEN WILKINSON HIGH  SCHOOL </t>
  </si>
  <si>
    <t xml:space="preserve">GREENFORD HIGH  SCHOOL </t>
  </si>
  <si>
    <t xml:space="preserve">NORTHOLT HIGH  SCHOOL </t>
  </si>
  <si>
    <t>BELVUE SPECIAL  SCHOOL .</t>
  </si>
  <si>
    <t>CASTLEBAR SPECIAL  SCHOOL .</t>
  </si>
  <si>
    <t>JOHN CHILTON SPECIAL  SCHOOL .</t>
  </si>
  <si>
    <t>MANDEVILLE SPECIAL  SCHOOL .</t>
  </si>
  <si>
    <t>ST. ANN´S SPECIAL  SCHOOL .</t>
  </si>
  <si>
    <t>SPRINGHALLOW SPECIAL  SCHOOL .</t>
  </si>
  <si>
    <t>Type</t>
  </si>
  <si>
    <t>Notes</t>
  </si>
  <si>
    <t>Expenditure Budgets only (0050 to 5160)</t>
  </si>
  <si>
    <t>How to complete the Balance Form</t>
  </si>
  <si>
    <t>Enter your outturn balance on Cell E8</t>
  </si>
  <si>
    <t>Enter your commited expenditure on cell E13</t>
  </si>
  <si>
    <t>H. Specific Purpose (included in School Development Plan - copy to be enclosed) Expenditure plans for the Excess Surplus (Item D)</t>
  </si>
  <si>
    <t>Select the school from dropdown list on Cell B6</t>
  </si>
  <si>
    <t>A</t>
  </si>
  <si>
    <t>D</t>
  </si>
  <si>
    <t>E</t>
  </si>
  <si>
    <t>F</t>
  </si>
  <si>
    <t>H</t>
  </si>
  <si>
    <r>
      <t xml:space="preserve">C. </t>
    </r>
    <r>
      <rPr>
        <sz val="11"/>
        <rFont val="Arial"/>
        <family val="2"/>
      </rPr>
      <t>Permitted C/f Balance - High Schools 5% ; All other Schools 8%</t>
    </r>
  </si>
  <si>
    <r>
      <t xml:space="preserve">F. </t>
    </r>
    <r>
      <rPr>
        <sz val="11"/>
        <rFont val="Arial"/>
        <family val="2"/>
      </rPr>
      <t>Committed Exp (Orders placed but awaiting delivery of goods/service)  Please enclose copies.</t>
    </r>
  </si>
  <si>
    <t>Please enter your proposed and planned activities for the Excess Surplus in D</t>
  </si>
  <si>
    <t xml:space="preserve">Note: </t>
  </si>
  <si>
    <t>Please refer to the Example tab for further guidence.</t>
  </si>
  <si>
    <t>2018/19</t>
  </si>
  <si>
    <t>Transfer To</t>
  </si>
  <si>
    <t>Transfer From</t>
  </si>
  <si>
    <t>17/18 Surplus C/F</t>
  </si>
  <si>
    <r>
      <t xml:space="preserve">A. </t>
    </r>
    <r>
      <rPr>
        <sz val="11"/>
        <rFont val="Arial"/>
        <family val="2"/>
      </rPr>
      <t xml:space="preserve">Total Year-End 2018-19 Outturn Balance </t>
    </r>
  </si>
  <si>
    <r>
      <t xml:space="preserve">B. </t>
    </r>
    <r>
      <rPr>
        <sz val="11"/>
        <rFont val="Arial"/>
        <family val="2"/>
      </rPr>
      <t>2018-19 Original Expenditure Budget. See note below.</t>
    </r>
  </si>
  <si>
    <t>Balance will be subject to claw back by the LA.</t>
  </si>
  <si>
    <t>Date:_ _ _ _ _ _ _ _ _ _ _ _ _</t>
  </si>
  <si>
    <t>TOTAL
£</t>
  </si>
  <si>
    <r>
      <t xml:space="preserve">E. </t>
    </r>
    <r>
      <rPr>
        <sz val="11"/>
        <rFont val="Arial"/>
        <family val="2"/>
      </rPr>
      <t xml:space="preserve">Exp falling below the year end Accruals limit of £5,000.  Please provide a list. </t>
    </r>
  </si>
  <si>
    <t>2019/20</t>
  </si>
  <si>
    <t>B. 2018-19 Initial Expenditure Budget. See note below.</t>
  </si>
  <si>
    <t>A SCHOOL</t>
  </si>
  <si>
    <t>Enter the value of expenditure below accurals limit of £5,000 on Cell E12</t>
  </si>
  <si>
    <t>Please attached the signed PDF of the balances form to the signed form tab</t>
  </si>
  <si>
    <t>Please paste the signed PDF of the balances form here.</t>
  </si>
  <si>
    <t xml:space="preserve">A. Total Year-End 2018-19 Outturn Balance </t>
  </si>
  <si>
    <t>Cost Centre (T)</t>
  </si>
  <si>
    <t>Budget</t>
  </si>
  <si>
    <t>WOOD END INFANT INDIV SCHOOL BUD</t>
  </si>
  <si>
    <t>DORMERS WELLS INFANT INDIV SCHOOL BUD</t>
  </si>
  <si>
    <t>WOLF FIELDS P INDIV SCHOOL BUD</t>
  </si>
  <si>
    <t>WILLOW TREE P INDIV SCHOOL BUD</t>
  </si>
  <si>
    <t>WEST TWYFORD P INDIV SCHOOL BUD</t>
  </si>
  <si>
    <t>WEST ACTON P INDIV SCHOOL BUD</t>
  </si>
  <si>
    <t>VIKING P INDIV SCHOOL BUD</t>
  </si>
  <si>
    <t>VICARS GREEN P INDIV SCHOOL BUD</t>
  </si>
  <si>
    <t>TUDOR P INDIV SCHOOL BUD</t>
  </si>
  <si>
    <t>THREE BRIDGES P INDIV SCHOOL BUD</t>
  </si>
  <si>
    <t>STANHOPE P INDIV SCHOOL BUD</t>
  </si>
  <si>
    <t>ST VINCENT'S P INDIV SCHOOL BUD</t>
  </si>
  <si>
    <t>ST RAPHAEL'S P INDIV SCHOOL BUD</t>
  </si>
  <si>
    <t>ST MARK'S P INDIV SCHOOL BUD</t>
  </si>
  <si>
    <t>ST JOSEPH'S P INDIV SCHOOL BUD</t>
  </si>
  <si>
    <t>ST JOHN'S P INDIV SCHOOL BUD</t>
  </si>
  <si>
    <t>ST JOHN FISHER INDIV SCHOOL BUD</t>
  </si>
  <si>
    <t>ST GREGORY'S P INDIV SCHOOL BUD</t>
  </si>
  <si>
    <t>ST ANSELM'S P INDIV SCHOOL BUD</t>
  </si>
  <si>
    <t>SOUTHFIELD P INDIV SCHOOL BUD</t>
  </si>
  <si>
    <t>SELBORNE P INDIV SCHOOL BUD</t>
  </si>
  <si>
    <t>RAVENOR P INDIV SCHOOL BUD</t>
  </si>
  <si>
    <t>PERIVALE P INDIV SCHOOL BUD</t>
  </si>
  <si>
    <t>VISITATION P INDIV SCHOOL BUD</t>
  </si>
  <si>
    <t>OLDFIELDS P INDIV SCHOOL BUD</t>
  </si>
  <si>
    <t>OAKLANDS P INDIV SCHOOL BUD</t>
  </si>
  <si>
    <t>PETTS HILL P(AKA NORTHOLT PK) INDIV SCHOOL BUD</t>
  </si>
  <si>
    <t>NORTH P INDIV SCHOOL BUD</t>
  </si>
  <si>
    <t>NORTH EALING P INDIV SCHOOL BUD</t>
  </si>
  <si>
    <t>MOUNT CARMEL P INDIV SCHOOL BUD</t>
  </si>
  <si>
    <t>MONTPELIER P INDIV SCHOOL BUD</t>
  </si>
  <si>
    <t>LITTLE EALING P INDIV SCHOOL BUD</t>
  </si>
  <si>
    <t>LADY MARGARET P INDIV SCHOOL BUD</t>
  </si>
  <si>
    <t>JOHN PERRYN P INDIV SCHOOL BUD</t>
  </si>
  <si>
    <t>HORSENDEN P INDIV SCHOOL BUD</t>
  </si>
  <si>
    <t>HOBBAYNE P INDIV SCHOOL BUD</t>
  </si>
  <si>
    <t>HAVELOCK P INDIV SCHOOL BUD</t>
  </si>
  <si>
    <t>HAMBROUGH P INDIV SCHOOL BUD</t>
  </si>
  <si>
    <t>GREENWOOD P INDIV SCHOOL BUD</t>
  </si>
  <si>
    <t>GRANGE P INDIV SCHOOL BUD</t>
  </si>
  <si>
    <t>GIFFORD P INDIV SCHOOL BUD</t>
  </si>
  <si>
    <t>FIELDING P INDIV SCHOOL BUD</t>
  </si>
  <si>
    <t>FEATHERSTONE P INDIV SCHOOL BUD</t>
  </si>
  <si>
    <t>EDWARD BETHAM P INDIV SCHOOL BUD</t>
  </si>
  <si>
    <t>EAST ACTON P INDIV SCHOOL BUD</t>
  </si>
  <si>
    <t>DURDAN'S PARK P INDIV SCHOOL BUD</t>
  </si>
  <si>
    <t>DRAYTON P INDIV SCHOOL BUD</t>
  </si>
  <si>
    <t>DOWNE MANOR P INDIV SCHOOL BUD</t>
  </si>
  <si>
    <t>DERWENTWATER P INDIV SCHOOL BUD</t>
  </si>
  <si>
    <t>DAIRY MEADOW P INDIV SCHOOL BUD</t>
  </si>
  <si>
    <t>COSTONS P INDIV SCHOOL BUD</t>
  </si>
  <si>
    <t>CLIFTON P INDIV SCHOOL BUD</t>
  </si>
  <si>
    <t>BLAIR PEACH P INDIV SCHOOL BUD</t>
  </si>
  <si>
    <t>BERRYMEDE JNR INDIV SCHOOL BUD</t>
  </si>
  <si>
    <t>BERRYMEDE INF INDIV SCHOOL BUD</t>
  </si>
  <si>
    <t>BEACONSFIELD P INDIV SCHOOL BUD</t>
  </si>
  <si>
    <t>ALLENBY PRIMARY INDIV SCHOOL BUD</t>
  </si>
  <si>
    <t>MAPLES CHILDREN'S CENTRE</t>
  </si>
  <si>
    <t>SOUTH ACTON CHILDREN'S CENTRE (EX HEATHFIELD)</t>
  </si>
  <si>
    <t>GROVE HOUSE CHILDREN'S CENTRE</t>
  </si>
  <si>
    <t>GREENFIELDS CHILDREN'S CENTRE</t>
  </si>
  <si>
    <t>NORTHOLT HIGH INDIV SCHOOL BUD</t>
  </si>
  <si>
    <t>GREENFORD HIGH INDIV SCHOOL BUD</t>
  </si>
  <si>
    <t>ELLEN WILKINSON HIGH INDIV SCHOOL BUD</t>
  </si>
  <si>
    <t>BRENTSIDE HIGH INDIV SCHOOL BUD</t>
  </si>
  <si>
    <t>VILLIERS HIGH INDIV SCHOOL BUD</t>
  </si>
  <si>
    <t>ELTHORNE HIGH INDIV SCHOOL BUD</t>
  </si>
  <si>
    <t>CARDINAL WISEMAN HIGH INDIV SCHOOL BUD</t>
  </si>
  <si>
    <t>ACTON HIGH INDIV SCHOOL BUD</t>
  </si>
  <si>
    <t>SPRINGHALLOW SPECIAL INDIV SCHOOL BUD.</t>
  </si>
  <si>
    <t>ST. ANN'S SPECIAL INDIV SCHOOL BUD.</t>
  </si>
  <si>
    <t>MANDEVILLE SPECIAL INDIV SCHOOL BUD.</t>
  </si>
  <si>
    <t>JOHN CHILTON SPECIAL INDIV SCHOOL BUD.</t>
  </si>
  <si>
    <t>CASTLEBAR SPECIAL INDIV SCHOOL BUD.</t>
  </si>
  <si>
    <t>BELVUE SPECIAL INDIV SCHOOL BUD.</t>
  </si>
  <si>
    <t>Use of Surplus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</si>
</sst>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Red]\(#,##0\)"/>
    <numFmt numFmtId="165" formatCode="#,##0;\(#,##0\)"/>
    <numFmt numFmtId="166" formatCode="0000"/>
    <numFmt numFmtId="167" formatCode="0000000"/>
    <numFmt numFmtId="168" formatCode="_-* #,##0_-;\-* #,##0_-;_-* &quot;-&quot;??_-;_-@_-"/>
  </numFmts>
  <fonts count="32" x14ac:knownFonts="1">
    <font>
      <sz val="11"/>
      <color theme="1"/>
      <name val="Calibri"/>
      <family val="2"/>
      <scheme val="minor"/>
    </font>
    <font>
      <sz val="10"/>
      <name val="Arial"/>
      <family val="2"/>
    </font>
    <font>
      <sz val="8"/>
      <name val="Arial"/>
      <family val="2"/>
    </font>
    <font>
      <b/>
      <sz val="8"/>
      <name val="Arial"/>
      <family val="2"/>
    </font>
    <font>
      <b/>
      <u/>
      <sz val="8"/>
      <name val="Arial"/>
      <family val="2"/>
    </font>
    <font>
      <b/>
      <sz val="10"/>
      <name val="Arial"/>
      <family val="2"/>
    </font>
    <font>
      <sz val="10"/>
      <color rgb="FF00B0F0"/>
      <name val="Arial"/>
      <family val="2"/>
    </font>
    <font>
      <b/>
      <sz val="12"/>
      <color rgb="FF00B0F0"/>
      <name val="Arial"/>
      <family val="2"/>
    </font>
    <font>
      <b/>
      <sz val="12"/>
      <name val="Arial"/>
      <family val="2"/>
    </font>
    <font>
      <b/>
      <sz val="10"/>
      <color rgb="FF00B0F0"/>
      <name val="Arial"/>
      <family val="2"/>
    </font>
    <font>
      <sz val="10"/>
      <color rgb="FFFF0000"/>
      <name val="Arial"/>
      <family val="2"/>
    </font>
    <font>
      <b/>
      <sz val="10"/>
      <color rgb="FFFF0000"/>
      <name val="Arial"/>
      <family val="2"/>
    </font>
    <font>
      <sz val="11"/>
      <name val="Arial"/>
      <family val="2"/>
    </font>
    <font>
      <b/>
      <u/>
      <sz val="16"/>
      <name val="Arial"/>
      <family val="2"/>
    </font>
    <font>
      <sz val="14"/>
      <name val="Arial"/>
      <family val="2"/>
    </font>
    <font>
      <b/>
      <sz val="10"/>
      <color theme="0"/>
      <name val="Arial"/>
      <family val="2"/>
    </font>
    <font>
      <b/>
      <sz val="14"/>
      <name val="Arial"/>
      <family val="2"/>
    </font>
    <font>
      <b/>
      <sz val="11"/>
      <name val="Arial"/>
      <family val="2"/>
    </font>
    <font>
      <b/>
      <u/>
      <sz val="11"/>
      <name val="Arial"/>
      <family val="2"/>
    </font>
    <font>
      <b/>
      <sz val="9"/>
      <name val="Arial"/>
      <family val="2"/>
    </font>
    <font>
      <u/>
      <sz val="9"/>
      <name val="Arial"/>
      <family val="2"/>
    </font>
    <font>
      <b/>
      <u/>
      <sz val="9"/>
      <name val="Arial"/>
      <family val="2"/>
    </font>
    <font>
      <u/>
      <sz val="11"/>
      <color indexed="12"/>
      <name val="Arial"/>
      <family val="2"/>
    </font>
    <font>
      <sz val="9"/>
      <name val="Arial"/>
      <family val="2"/>
    </font>
    <font>
      <sz val="11"/>
      <color theme="1"/>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sz val="11"/>
      <name val="Calibri"/>
      <family val="2"/>
    </font>
    <font>
      <b/>
      <sz val="11"/>
      <name val="Calibri"/>
      <family val="2"/>
    </font>
    <font>
      <b/>
      <sz val="11"/>
      <name val="Calibri"/>
      <family val="2"/>
    </font>
    <font>
      <b/>
      <sz val="11"/>
      <name val="Calibri"/>
    </font>
  </fonts>
  <fills count="1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6"/>
        <bgColor indexed="64"/>
      </patternFill>
    </fill>
    <fill>
      <patternFill patternType="solid">
        <fgColor rgb="FF92D050"/>
        <bgColor indexed="64"/>
      </patternFill>
    </fill>
    <fill>
      <patternFill patternType="solid">
        <fgColor indexed="13"/>
        <bgColor indexed="64"/>
      </patternFill>
    </fill>
    <fill>
      <patternFill patternType="solid">
        <fgColor indexed="4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auto="1"/>
        <bgColor indexed="64"/>
      </patternFill>
    </fill>
    <fill>
      <patternFill patternType="solid">
        <fgColor theme="0" tint="-0.14999847407452621"/>
        <bgColor indexed="64"/>
      </patternFill>
    </fill>
    <fill>
      <patternFill patternType="solid">
        <fgColor rgb="FFC0C0C0"/>
      </patternFill>
    </fill>
    <fill>
      <patternFill patternType="solid">
        <fgColor theme="8" tint="0.79998168889431442"/>
        <bgColor indexed="64"/>
      </patternFill>
    </fill>
  </fills>
  <borders count="31">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9">
    <xf numFmtId="0" fontId="0" fillId="0" borderId="0"/>
    <xf numFmtId="0" fontId="1" fillId="0" borderId="0"/>
    <xf numFmtId="43" fontId="1" fillId="0" borderId="0" applyFont="0" applyFill="0" applyBorder="0" applyAlignment="0" applyProtection="0"/>
    <xf numFmtId="0" fontId="12" fillId="0" borderId="0"/>
    <xf numFmtId="0" fontId="22" fillId="0" borderId="0" applyNumberFormat="0" applyFill="0" applyBorder="0" applyAlignment="0" applyProtection="0">
      <alignment vertical="top"/>
      <protection locked="0"/>
    </xf>
    <xf numFmtId="43" fontId="24" fillId="0" borderId="0" applyFont="0" applyFill="0" applyBorder="0" applyAlignment="0" applyProtection="0"/>
    <xf numFmtId="0" fontId="28" fillId="0" borderId="0"/>
    <xf numFmtId="0" fontId="24" fillId="0" borderId="0"/>
    <xf numFmtId="43" fontId="24" fillId="0" borderId="0" applyFont="0" applyFill="0" applyBorder="0" applyAlignment="0" applyProtection="0"/>
  </cellStyleXfs>
  <cellXfs count="278">
    <xf numFmtId="0" fontId="0" fillId="0" borderId="0" xfId="0"/>
    <xf numFmtId="0" fontId="2" fillId="2" borderId="0" xfId="1" applyFont="1" applyFill="1"/>
    <xf numFmtId="0" fontId="2" fillId="2" borderId="0" xfId="1" applyFont="1" applyFill="1" applyAlignment="1">
      <alignment wrapText="1"/>
    </xf>
    <xf numFmtId="49" fontId="2" fillId="2" borderId="0" xfId="1" applyNumberFormat="1" applyFont="1" applyFill="1"/>
    <xf numFmtId="0" fontId="2" fillId="2" borderId="0" xfId="1" applyFont="1" applyFill="1" applyBorder="1" applyAlignment="1"/>
    <xf numFmtId="4" fontId="3" fillId="3" borderId="1" xfId="1" applyNumberFormat="1" applyFont="1" applyFill="1" applyBorder="1" applyAlignment="1">
      <alignment horizontal="right"/>
    </xf>
    <xf numFmtId="164" fontId="3" fillId="3" borderId="2" xfId="1" applyNumberFormat="1" applyFont="1" applyFill="1" applyBorder="1" applyAlignment="1">
      <alignment horizontal="right"/>
    </xf>
    <xf numFmtId="0" fontId="3" fillId="3" borderId="1" xfId="1" applyFont="1" applyFill="1" applyBorder="1"/>
    <xf numFmtId="0" fontId="2" fillId="3" borderId="3" xfId="1" applyFont="1" applyFill="1" applyBorder="1"/>
    <xf numFmtId="165" fontId="2" fillId="2" borderId="0" xfId="1" applyNumberFormat="1" applyFont="1" applyFill="1" applyBorder="1" applyAlignment="1">
      <alignment horizontal="left"/>
    </xf>
    <xf numFmtId="164" fontId="2" fillId="2" borderId="0" xfId="1" applyNumberFormat="1" applyFont="1" applyFill="1" applyBorder="1" applyAlignment="1">
      <alignment horizontal="right"/>
    </xf>
    <xf numFmtId="0" fontId="2" fillId="2" borderId="0" xfId="2" applyNumberFormat="1" applyFont="1" applyFill="1" applyBorder="1" applyAlignment="1"/>
    <xf numFmtId="4" fontId="3" fillId="2" borderId="4" xfId="1" applyNumberFormat="1" applyFont="1" applyFill="1" applyBorder="1" applyAlignment="1">
      <alignment horizontal="right"/>
    </xf>
    <xf numFmtId="0" fontId="3" fillId="2" borderId="4" xfId="1" applyFont="1" applyFill="1" applyBorder="1" applyAlignment="1">
      <alignment vertical="center"/>
    </xf>
    <xf numFmtId="4" fontId="3" fillId="2" borderId="1" xfId="1" applyNumberFormat="1" applyFont="1" applyFill="1" applyBorder="1" applyAlignment="1">
      <alignment horizontal="right"/>
    </xf>
    <xf numFmtId="49" fontId="3" fillId="2" borderId="1" xfId="1" applyNumberFormat="1" applyFont="1" applyFill="1" applyBorder="1" applyAlignment="1">
      <alignment horizontal="left" vertical="center"/>
    </xf>
    <xf numFmtId="0" fontId="3" fillId="2" borderId="1" xfId="1" applyFont="1" applyFill="1" applyBorder="1" applyAlignment="1">
      <alignment vertical="center"/>
    </xf>
    <xf numFmtId="4" fontId="2" fillId="2" borderId="0" xfId="1" applyNumberFormat="1" applyFont="1" applyFill="1" applyBorder="1" applyAlignment="1">
      <alignment horizontal="right"/>
    </xf>
    <xf numFmtId="0" fontId="2" fillId="2" borderId="0" xfId="1" applyFont="1" applyFill="1" applyBorder="1" applyAlignment="1">
      <alignment horizontal="left" vertical="center"/>
    </xf>
    <xf numFmtId="166" fontId="2" fillId="2" borderId="0" xfId="1" applyNumberFormat="1" applyFont="1" applyFill="1" applyBorder="1" applyAlignment="1">
      <alignment horizontal="left" vertical="center"/>
    </xf>
    <xf numFmtId="166" fontId="2" fillId="2" borderId="0" xfId="1" quotePrefix="1" applyNumberFormat="1" applyFont="1" applyFill="1" applyBorder="1" applyAlignment="1">
      <alignment horizontal="center" vertical="center"/>
    </xf>
    <xf numFmtId="0" fontId="2" fillId="2" borderId="0" xfId="1" applyFont="1" applyFill="1" applyBorder="1" applyAlignment="1">
      <alignment horizontal="right"/>
    </xf>
    <xf numFmtId="0" fontId="3" fillId="2" borderId="0" xfId="1" applyFont="1" applyFill="1" applyBorder="1" applyAlignment="1">
      <alignment horizontal="left" vertical="center"/>
    </xf>
    <xf numFmtId="49" fontId="3" fillId="2" borderId="0" xfId="1" applyNumberFormat="1" applyFont="1" applyFill="1" applyBorder="1" applyAlignment="1">
      <alignment horizontal="left" vertical="center"/>
    </xf>
    <xf numFmtId="49" fontId="3" fillId="3" borderId="2" xfId="1" applyNumberFormat="1" applyFont="1" applyFill="1" applyBorder="1" applyAlignment="1">
      <alignment horizontal="center"/>
    </xf>
    <xf numFmtId="49" fontId="3" fillId="3" borderId="1" xfId="1" applyNumberFormat="1" applyFont="1" applyFill="1" applyBorder="1" applyAlignment="1">
      <alignment horizontal="center"/>
    </xf>
    <xf numFmtId="164" fontId="3" fillId="3" borderId="3" xfId="1" applyNumberFormat="1" applyFont="1" applyFill="1" applyBorder="1" applyAlignment="1">
      <alignment horizontal="center"/>
    </xf>
    <xf numFmtId="0" fontId="3" fillId="3" borderId="2" xfId="1" applyFont="1" applyFill="1" applyBorder="1" applyAlignment="1">
      <alignment horizontal="left" vertical="center"/>
    </xf>
    <xf numFmtId="0" fontId="3" fillId="3" borderId="1" xfId="1" applyFont="1" applyFill="1" applyBorder="1" applyAlignment="1">
      <alignment horizontal="left" vertical="center"/>
    </xf>
    <xf numFmtId="0" fontId="3" fillId="3" borderId="3" xfId="1" applyFont="1" applyFill="1" applyBorder="1" applyAlignment="1">
      <alignment horizontal="center" vertical="center"/>
    </xf>
    <xf numFmtId="164" fontId="3" fillId="3" borderId="2" xfId="1" applyNumberFormat="1" applyFont="1" applyFill="1" applyBorder="1" applyAlignment="1">
      <alignment horizontal="center"/>
    </xf>
    <xf numFmtId="164" fontId="3" fillId="3" borderId="1" xfId="1" applyNumberFormat="1" applyFont="1" applyFill="1" applyBorder="1" applyAlignment="1">
      <alignment horizontal="center"/>
    </xf>
    <xf numFmtId="49" fontId="3" fillId="3" borderId="3" xfId="1" applyNumberFormat="1" applyFont="1" applyFill="1" applyBorder="1" applyAlignment="1">
      <alignment horizontal="center"/>
    </xf>
    <xf numFmtId="49" fontId="2" fillId="2" borderId="0" xfId="1" applyNumberFormat="1" applyFont="1" applyFill="1" applyBorder="1" applyAlignment="1">
      <alignment horizontal="left"/>
    </xf>
    <xf numFmtId="0" fontId="2" fillId="2" borderId="0" xfId="1" applyFont="1" applyFill="1" applyBorder="1" applyAlignment="1">
      <alignment horizontal="center"/>
    </xf>
    <xf numFmtId="0" fontId="2" fillId="2" borderId="0" xfId="1" applyFont="1" applyFill="1" applyBorder="1" applyAlignment="1">
      <alignment vertical="center"/>
    </xf>
    <xf numFmtId="0" fontId="2" fillId="2" borderId="0" xfId="1" applyFont="1" applyFill="1" applyBorder="1"/>
    <xf numFmtId="0" fontId="3" fillId="4" borderId="5" xfId="1" applyFont="1" applyFill="1" applyBorder="1" applyAlignment="1">
      <alignment horizontal="center" vertical="center"/>
    </xf>
    <xf numFmtId="0" fontId="3" fillId="4" borderId="6" xfId="1" applyFont="1" applyFill="1" applyBorder="1" applyAlignment="1">
      <alignment horizontal="center" vertical="center" wrapText="1"/>
    </xf>
    <xf numFmtId="0" fontId="3" fillId="4" borderId="7" xfId="1" applyFont="1" applyFill="1" applyBorder="1" applyAlignment="1">
      <alignment horizontal="center" vertical="center" wrapText="1"/>
    </xf>
    <xf numFmtId="0" fontId="3" fillId="4" borderId="5" xfId="1" applyFont="1" applyFill="1" applyBorder="1" applyAlignment="1">
      <alignment vertical="center"/>
    </xf>
    <xf numFmtId="0" fontId="3" fillId="4" borderId="6" xfId="1" applyFont="1" applyFill="1" applyBorder="1" applyAlignment="1">
      <alignment vertical="center"/>
    </xf>
    <xf numFmtId="0" fontId="3" fillId="4" borderId="7" xfId="1" applyFont="1" applyFill="1" applyBorder="1" applyAlignment="1">
      <alignment vertical="center"/>
    </xf>
    <xf numFmtId="0" fontId="3" fillId="4" borderId="5" xfId="1" applyFont="1" applyFill="1" applyBorder="1" applyAlignment="1">
      <alignment horizontal="center" vertical="center" wrapText="1"/>
    </xf>
    <xf numFmtId="0" fontId="2" fillId="2" borderId="0" xfId="1" applyFont="1" applyFill="1" applyAlignment="1">
      <alignment horizontal="right"/>
    </xf>
    <xf numFmtId="0" fontId="3" fillId="2" borderId="0" xfId="1" applyFont="1" applyFill="1"/>
    <xf numFmtId="0" fontId="1" fillId="0" borderId="0" xfId="1"/>
    <xf numFmtId="0" fontId="1" fillId="0" borderId="0" xfId="1" applyNumberFormat="1" applyAlignment="1">
      <alignment horizontal="left"/>
    </xf>
    <xf numFmtId="0" fontId="1" fillId="0" borderId="0" xfId="1" applyAlignment="1">
      <alignment horizontal="right"/>
    </xf>
    <xf numFmtId="49" fontId="1" fillId="0" borderId="0" xfId="1" applyNumberFormat="1" applyAlignment="1">
      <alignment horizontal="left"/>
    </xf>
    <xf numFmtId="49" fontId="1" fillId="0" borderId="0" xfId="1" applyNumberFormat="1"/>
    <xf numFmtId="4" fontId="5" fillId="0" borderId="4" xfId="1" applyNumberFormat="1" applyFont="1" applyBorder="1"/>
    <xf numFmtId="0" fontId="1" fillId="0" borderId="0" xfId="1" applyBorder="1"/>
    <xf numFmtId="0" fontId="1" fillId="0" borderId="0" xfId="1" applyBorder="1" applyAlignment="1">
      <alignment horizontal="right"/>
    </xf>
    <xf numFmtId="49" fontId="1" fillId="0" borderId="0" xfId="1" applyNumberFormat="1" applyBorder="1" applyAlignment="1">
      <alignment horizontal="left"/>
    </xf>
    <xf numFmtId="49" fontId="5" fillId="0" borderId="0" xfId="1" applyNumberFormat="1" applyFont="1"/>
    <xf numFmtId="0" fontId="1" fillId="0" borderId="0" xfId="1" applyFont="1"/>
    <xf numFmtId="4" fontId="1" fillId="0" borderId="0" xfId="1" applyNumberFormat="1" applyBorder="1"/>
    <xf numFmtId="49" fontId="6" fillId="0" borderId="0" xfId="1" applyNumberFormat="1" applyFont="1" applyBorder="1" applyAlignment="1">
      <alignment horizontal="left"/>
    </xf>
    <xf numFmtId="0" fontId="7" fillId="0" borderId="0" xfId="1" applyFont="1" applyAlignment="1">
      <alignment horizontal="left"/>
    </xf>
    <xf numFmtId="4" fontId="1" fillId="0" borderId="0" xfId="1" applyNumberFormat="1"/>
    <xf numFmtId="4" fontId="5" fillId="0" borderId="1" xfId="1" applyNumberFormat="1" applyFont="1" applyBorder="1"/>
    <xf numFmtId="49" fontId="5" fillId="5" borderId="11" xfId="1" applyNumberFormat="1" applyFont="1" applyFill="1" applyBorder="1" applyAlignment="1">
      <alignment horizontal="left"/>
    </xf>
    <xf numFmtId="0" fontId="5" fillId="0" borderId="0" xfId="1" applyFont="1" applyBorder="1" applyAlignment="1">
      <alignment horizontal="center"/>
    </xf>
    <xf numFmtId="0" fontId="6" fillId="0" borderId="0" xfId="1" applyFont="1" applyFill="1"/>
    <xf numFmtId="0" fontId="8" fillId="0" borderId="0" xfId="1" applyNumberFormat="1" applyFont="1" applyFill="1" applyBorder="1" applyAlignment="1">
      <alignment horizontal="left"/>
    </xf>
    <xf numFmtId="0" fontId="8" fillId="0" borderId="0" xfId="1" applyFont="1" applyFill="1" applyBorder="1" applyAlignment="1">
      <alignment horizontal="left"/>
    </xf>
    <xf numFmtId="0" fontId="8" fillId="0" borderId="0" xfId="1" applyNumberFormat="1" applyFont="1" applyFill="1" applyBorder="1" applyAlignment="1">
      <alignment horizontal="center"/>
    </xf>
    <xf numFmtId="49" fontId="8" fillId="0" borderId="0" xfId="1" applyNumberFormat="1" applyFont="1" applyFill="1" applyBorder="1" applyAlignment="1">
      <alignment horizontal="left"/>
    </xf>
    <xf numFmtId="0" fontId="1" fillId="0" borderId="0" xfId="1" applyFill="1" applyBorder="1"/>
    <xf numFmtId="4" fontId="8" fillId="0" borderId="0" xfId="1" applyNumberFormat="1" applyFont="1" applyFill="1" applyBorder="1" applyAlignment="1">
      <alignment horizontal="center"/>
    </xf>
    <xf numFmtId="4" fontId="8" fillId="5" borderId="12" xfId="1" applyNumberFormat="1" applyFont="1" applyFill="1" applyBorder="1" applyAlignment="1">
      <alignment horizontal="center"/>
    </xf>
    <xf numFmtId="0" fontId="8" fillId="5" borderId="13" xfId="1" applyNumberFormat="1" applyFont="1" applyFill="1" applyBorder="1" applyAlignment="1">
      <alignment horizontal="left"/>
    </xf>
    <xf numFmtId="0" fontId="8" fillId="5" borderId="13" xfId="1" applyFont="1" applyFill="1" applyBorder="1" applyAlignment="1">
      <alignment horizontal="left"/>
    </xf>
    <xf numFmtId="0" fontId="8" fillId="5" borderId="13" xfId="1" applyNumberFormat="1" applyFont="1" applyFill="1" applyBorder="1" applyAlignment="1">
      <alignment horizontal="center"/>
    </xf>
    <xf numFmtId="49" fontId="8" fillId="5" borderId="13" xfId="1" applyNumberFormat="1" applyFont="1" applyFill="1" applyBorder="1" applyAlignment="1">
      <alignment horizontal="left"/>
    </xf>
    <xf numFmtId="49" fontId="8" fillId="5" borderId="14" xfId="1" applyNumberFormat="1" applyFont="1" applyFill="1" applyBorder="1" applyAlignment="1">
      <alignment horizontal="left"/>
    </xf>
    <xf numFmtId="4" fontId="1" fillId="0" borderId="0" xfId="1" applyNumberFormat="1" applyFont="1"/>
    <xf numFmtId="0" fontId="1" fillId="0" borderId="0" xfId="1" applyNumberFormat="1" applyFont="1" applyAlignment="1">
      <alignment horizontal="left"/>
    </xf>
    <xf numFmtId="0" fontId="1" fillId="0" borderId="0" xfId="1" applyNumberFormat="1" applyFont="1" applyAlignment="1">
      <alignment horizontal="right"/>
    </xf>
    <xf numFmtId="49" fontId="1" fillId="0" borderId="0" xfId="1" applyNumberFormat="1" applyFont="1" applyAlignment="1">
      <alignment horizontal="left"/>
    </xf>
    <xf numFmtId="0" fontId="2" fillId="6" borderId="0" xfId="1" applyFont="1" applyFill="1"/>
    <xf numFmtId="49" fontId="1" fillId="0" borderId="0" xfId="1" applyNumberFormat="1" applyFont="1"/>
    <xf numFmtId="0" fontId="1" fillId="0" borderId="0" xfId="1" applyAlignment="1">
      <alignment horizontal="left"/>
    </xf>
    <xf numFmtId="4" fontId="5" fillId="0" borderId="15" xfId="1" applyNumberFormat="1" applyFont="1" applyBorder="1"/>
    <xf numFmtId="167" fontId="6" fillId="0" borderId="0" xfId="1" applyNumberFormat="1" applyFont="1" applyFill="1" applyBorder="1" applyAlignment="1">
      <alignment horizontal="left"/>
    </xf>
    <xf numFmtId="0" fontId="6" fillId="0" borderId="0" xfId="1" applyFont="1" applyFill="1" applyBorder="1" applyAlignment="1">
      <alignment horizontal="left"/>
    </xf>
    <xf numFmtId="49" fontId="6" fillId="0" borderId="0" xfId="1" applyNumberFormat="1" applyFont="1" applyFill="1" applyBorder="1" applyAlignment="1">
      <alignment horizontal="left"/>
    </xf>
    <xf numFmtId="49" fontId="9" fillId="0" borderId="0" xfId="1" applyNumberFormat="1" applyFont="1" applyFill="1"/>
    <xf numFmtId="167" fontId="1" fillId="0" borderId="0" xfId="1" applyNumberFormat="1" applyAlignment="1">
      <alignment horizontal="left"/>
    </xf>
    <xf numFmtId="0" fontId="5" fillId="0" borderId="0" xfId="1" applyFont="1"/>
    <xf numFmtId="167" fontId="10" fillId="0" borderId="0" xfId="1" applyNumberFormat="1" applyFont="1" applyFill="1" applyAlignment="1">
      <alignment horizontal="left"/>
    </xf>
    <xf numFmtId="0" fontId="10" fillId="0" borderId="0" xfId="1" applyFont="1" applyFill="1" applyAlignment="1">
      <alignment horizontal="left"/>
    </xf>
    <xf numFmtId="49" fontId="10" fillId="0" borderId="0" xfId="1" applyNumberFormat="1" applyFont="1" applyFill="1" applyAlignment="1">
      <alignment horizontal="left"/>
    </xf>
    <xf numFmtId="49" fontId="11" fillId="0" borderId="0" xfId="1" applyNumberFormat="1" applyFont="1" applyFill="1"/>
    <xf numFmtId="4" fontId="1" fillId="0" borderId="11" xfId="1" applyNumberFormat="1" applyBorder="1"/>
    <xf numFmtId="0" fontId="1" fillId="0" borderId="11" xfId="1" applyBorder="1"/>
    <xf numFmtId="167" fontId="1" fillId="0" borderId="11" xfId="1" applyNumberFormat="1" applyBorder="1" applyAlignment="1">
      <alignment horizontal="left"/>
    </xf>
    <xf numFmtId="0" fontId="1" fillId="0" borderId="11" xfId="1" applyBorder="1" applyAlignment="1">
      <alignment horizontal="left"/>
    </xf>
    <xf numFmtId="49" fontId="1" fillId="0" borderId="11" xfId="1" applyNumberFormat="1" applyBorder="1" applyAlignment="1">
      <alignment horizontal="left"/>
    </xf>
    <xf numFmtId="49" fontId="1" fillId="0" borderId="11" xfId="1" applyNumberFormat="1" applyBorder="1"/>
    <xf numFmtId="0" fontId="1" fillId="0" borderId="0" xfId="1" applyFill="1"/>
    <xf numFmtId="0" fontId="8" fillId="0" borderId="0" xfId="1" applyFont="1" applyFill="1" applyBorder="1" applyAlignment="1">
      <alignment horizontal="center"/>
    </xf>
    <xf numFmtId="3" fontId="8" fillId="0" borderId="0" xfId="1" applyNumberFormat="1" applyFont="1" applyFill="1" applyBorder="1" applyAlignment="1">
      <alignment horizontal="center"/>
    </xf>
    <xf numFmtId="15" fontId="8" fillId="0" borderId="0" xfId="1" applyNumberFormat="1" applyFont="1" applyFill="1" applyBorder="1" applyAlignment="1">
      <alignment horizontal="center"/>
    </xf>
    <xf numFmtId="15" fontId="8" fillId="0" borderId="0" xfId="1" applyNumberFormat="1" applyFont="1" applyFill="1" applyBorder="1" applyAlignment="1">
      <alignment horizontal="left"/>
    </xf>
    <xf numFmtId="0" fontId="1" fillId="0" borderId="0" xfId="1" applyAlignment="1">
      <alignment vertical="center"/>
    </xf>
    <xf numFmtId="0" fontId="8" fillId="7" borderId="16" xfId="1" applyFont="1" applyFill="1" applyBorder="1" applyAlignment="1">
      <alignment horizontal="center" vertical="center"/>
    </xf>
    <xf numFmtId="3" fontId="8" fillId="7" borderId="16" xfId="1" applyNumberFormat="1" applyFont="1" applyFill="1" applyBorder="1" applyAlignment="1">
      <alignment horizontal="center" vertical="center"/>
    </xf>
    <xf numFmtId="15" fontId="8" fillId="7" borderId="16" xfId="1" applyNumberFormat="1" applyFont="1" applyFill="1" applyBorder="1" applyAlignment="1">
      <alignment horizontal="center" vertical="center"/>
    </xf>
    <xf numFmtId="15" fontId="8" fillId="7" borderId="16" xfId="1" applyNumberFormat="1" applyFont="1" applyFill="1" applyBorder="1" applyAlignment="1">
      <alignment horizontal="left" vertical="center"/>
    </xf>
    <xf numFmtId="0" fontId="8" fillId="7" borderId="16" xfId="1" applyFont="1" applyFill="1" applyBorder="1" applyAlignment="1">
      <alignment horizontal="left" vertical="center"/>
    </xf>
    <xf numFmtId="49" fontId="8" fillId="7" borderId="16" xfId="1" applyNumberFormat="1" applyFont="1" applyFill="1" applyBorder="1" applyAlignment="1">
      <alignment horizontal="center" vertical="center" wrapText="1"/>
    </xf>
    <xf numFmtId="0" fontId="5" fillId="0" borderId="0" xfId="1" applyFont="1" applyAlignment="1">
      <alignment horizontal="center"/>
    </xf>
    <xf numFmtId="49" fontId="8" fillId="0" borderId="0" xfId="1" applyNumberFormat="1" applyFont="1" applyFill="1" applyBorder="1" applyAlignment="1">
      <alignment horizontal="center"/>
    </xf>
    <xf numFmtId="0" fontId="8" fillId="0" borderId="0" xfId="1" applyFont="1"/>
    <xf numFmtId="3" fontId="1" fillId="0" borderId="0" xfId="1" applyNumberFormat="1" applyFont="1" applyAlignment="1">
      <alignment horizontal="center"/>
    </xf>
    <xf numFmtId="15" fontId="1" fillId="0" borderId="0" xfId="1" applyNumberFormat="1" applyFont="1"/>
    <xf numFmtId="4" fontId="1" fillId="0" borderId="0" xfId="1" applyNumberFormat="1" applyFont="1" applyAlignment="1">
      <alignment horizontal="left"/>
    </xf>
    <xf numFmtId="0" fontId="1" fillId="0" borderId="0" xfId="1" applyFont="1" applyAlignment="1">
      <alignment horizontal="left"/>
    </xf>
    <xf numFmtId="0" fontId="1" fillId="0" borderId="0" xfId="1" applyFont="1" applyAlignment="1">
      <alignment horizontal="right"/>
    </xf>
    <xf numFmtId="15" fontId="1" fillId="0" borderId="0" xfId="1" applyNumberFormat="1" applyFont="1" applyAlignment="1">
      <alignment horizontal="left"/>
    </xf>
    <xf numFmtId="0" fontId="1" fillId="2" borderId="0" xfId="1" applyFont="1" applyFill="1"/>
    <xf numFmtId="0" fontId="13" fillId="0" borderId="0" xfId="3" applyFont="1" applyBorder="1" applyAlignment="1" applyProtection="1">
      <alignment horizontal="center"/>
      <protection locked="0"/>
    </xf>
    <xf numFmtId="0" fontId="12" fillId="0" borderId="0" xfId="3" applyBorder="1" applyAlignment="1"/>
    <xf numFmtId="0" fontId="12" fillId="0" borderId="0" xfId="3" applyBorder="1" applyProtection="1">
      <protection locked="0"/>
    </xf>
    <xf numFmtId="0" fontId="12" fillId="0" borderId="0" xfId="3" applyBorder="1"/>
    <xf numFmtId="0" fontId="5" fillId="8" borderId="17" xfId="3" applyFont="1" applyFill="1" applyBorder="1" applyProtection="1">
      <protection locked="0"/>
    </xf>
    <xf numFmtId="0" fontId="5" fillId="8" borderId="18" xfId="3" applyFont="1" applyFill="1" applyBorder="1" applyProtection="1">
      <protection locked="0"/>
    </xf>
    <xf numFmtId="0" fontId="12" fillId="8" borderId="18" xfId="3" applyFill="1" applyBorder="1"/>
    <xf numFmtId="0" fontId="12" fillId="8" borderId="18" xfId="3" applyFill="1" applyBorder="1" applyProtection="1">
      <protection locked="0"/>
    </xf>
    <xf numFmtId="0" fontId="5" fillId="8" borderId="19" xfId="3" applyFont="1" applyFill="1" applyBorder="1" applyProtection="1">
      <protection locked="0"/>
    </xf>
    <xf numFmtId="14" fontId="12" fillId="0" borderId="0" xfId="3" applyNumberFormat="1" applyBorder="1" applyAlignment="1" applyProtection="1">
      <alignment horizontal="center"/>
      <protection locked="0"/>
    </xf>
    <xf numFmtId="0" fontId="5" fillId="8" borderId="20" xfId="3" applyFont="1" applyFill="1" applyBorder="1" applyProtection="1">
      <protection locked="0"/>
    </xf>
    <xf numFmtId="0" fontId="5" fillId="8" borderId="15" xfId="3" applyFont="1" applyFill="1" applyBorder="1" applyProtection="1">
      <protection locked="0"/>
    </xf>
    <xf numFmtId="0" fontId="12" fillId="8" borderId="15" xfId="3" applyFill="1" applyBorder="1"/>
    <xf numFmtId="0" fontId="12" fillId="8" borderId="15" xfId="3" applyFill="1" applyBorder="1" applyProtection="1">
      <protection locked="0"/>
    </xf>
    <xf numFmtId="0" fontId="5" fillId="8" borderId="21" xfId="3" applyFont="1" applyFill="1" applyBorder="1" applyAlignment="1" applyProtection="1">
      <alignment horizontal="center"/>
      <protection locked="0"/>
    </xf>
    <xf numFmtId="0" fontId="5" fillId="0" borderId="0" xfId="3" applyFont="1" applyBorder="1" applyProtection="1">
      <protection locked="0"/>
    </xf>
    <xf numFmtId="0" fontId="14" fillId="0" borderId="0" xfId="3" applyFont="1" applyBorder="1" applyProtection="1">
      <protection locked="0"/>
    </xf>
    <xf numFmtId="0" fontId="1" fillId="9" borderId="16" xfId="3" applyFont="1" applyFill="1" applyBorder="1" applyProtection="1">
      <protection locked="0"/>
    </xf>
    <xf numFmtId="0" fontId="15" fillId="0" borderId="0" xfId="3" applyFont="1" applyBorder="1" applyProtection="1"/>
    <xf numFmtId="0" fontId="5" fillId="0" borderId="0" xfId="3" applyFont="1" applyBorder="1" applyAlignment="1" applyProtection="1">
      <alignment horizontal="center"/>
      <protection locked="0"/>
    </xf>
    <xf numFmtId="0" fontId="16" fillId="0" borderId="0" xfId="3" applyFont="1" applyBorder="1" applyAlignment="1" applyProtection="1">
      <alignment horizontal="center"/>
      <protection locked="0"/>
    </xf>
    <xf numFmtId="0" fontId="17" fillId="0" borderId="0" xfId="3" applyFont="1" applyBorder="1" applyProtection="1">
      <protection locked="0"/>
    </xf>
    <xf numFmtId="3" fontId="17" fillId="0" borderId="11" xfId="3" applyNumberFormat="1" applyFont="1" applyBorder="1" applyAlignment="1" applyProtection="1">
      <alignment horizontal="right"/>
      <protection locked="0"/>
    </xf>
    <xf numFmtId="3" fontId="12" fillId="0" borderId="11" xfId="3" applyNumberFormat="1" applyFont="1" applyBorder="1" applyAlignment="1" applyProtection="1">
      <alignment horizontal="right"/>
      <protection locked="0"/>
    </xf>
    <xf numFmtId="3" fontId="17" fillId="0" borderId="11" xfId="3" applyNumberFormat="1" applyFont="1" applyBorder="1" applyAlignment="1" applyProtection="1">
      <alignment horizontal="right"/>
    </xf>
    <xf numFmtId="3" fontId="12" fillId="0" borderId="11" xfId="3" applyNumberFormat="1" applyFont="1" applyBorder="1" applyAlignment="1" applyProtection="1">
      <alignment horizontal="right"/>
    </xf>
    <xf numFmtId="3" fontId="12" fillId="0" borderId="11" xfId="3" applyNumberFormat="1" applyBorder="1" applyAlignment="1" applyProtection="1">
      <alignment horizontal="right"/>
      <protection locked="0"/>
    </xf>
    <xf numFmtId="3" fontId="12" fillId="0" borderId="22" xfId="3" applyNumberFormat="1" applyBorder="1" applyAlignment="1" applyProtection="1">
      <alignment horizontal="right"/>
    </xf>
    <xf numFmtId="0" fontId="17" fillId="0" borderId="11" xfId="3" applyFont="1" applyBorder="1" applyAlignment="1" applyProtection="1">
      <alignment vertical="center" wrapText="1"/>
      <protection locked="0"/>
    </xf>
    <xf numFmtId="0" fontId="19" fillId="0" borderId="11" xfId="3" applyFont="1" applyBorder="1" applyAlignment="1" applyProtection="1">
      <alignment horizontal="center" vertical="center" wrapText="1"/>
      <protection locked="0"/>
    </xf>
    <xf numFmtId="3" fontId="19" fillId="0" borderId="11" xfId="3" applyNumberFormat="1" applyFont="1" applyBorder="1" applyAlignment="1" applyProtection="1">
      <alignment horizontal="right" vertical="center" wrapText="1"/>
      <protection locked="0"/>
    </xf>
    <xf numFmtId="0" fontId="12" fillId="0" borderId="11" xfId="3" applyFont="1" applyBorder="1" applyAlignment="1" applyProtection="1">
      <alignment horizontal="center"/>
      <protection locked="0"/>
    </xf>
    <xf numFmtId="0" fontId="12" fillId="0" borderId="11" xfId="3" applyBorder="1" applyProtection="1">
      <protection locked="0"/>
    </xf>
    <xf numFmtId="0" fontId="12" fillId="0" borderId="11" xfId="3" applyFont="1" applyBorder="1" applyProtection="1">
      <protection locked="0"/>
    </xf>
    <xf numFmtId="0" fontId="12" fillId="0" borderId="11" xfId="3" applyBorder="1" applyAlignment="1" applyProtection="1">
      <alignment horizontal="center"/>
      <protection locked="0"/>
    </xf>
    <xf numFmtId="0" fontId="19" fillId="0" borderId="11" xfId="3" applyFont="1" applyBorder="1" applyAlignment="1" applyProtection="1">
      <alignment horizontal="left" wrapText="1"/>
      <protection locked="0"/>
    </xf>
    <xf numFmtId="0" fontId="19" fillId="0" borderId="0" xfId="3" applyFont="1" applyBorder="1" applyProtection="1">
      <protection locked="0"/>
    </xf>
    <xf numFmtId="3" fontId="17" fillId="0" borderId="0" xfId="3" applyNumberFormat="1" applyFont="1" applyBorder="1" applyAlignment="1" applyProtection="1">
      <alignment horizontal="right"/>
    </xf>
    <xf numFmtId="0" fontId="12" fillId="0" borderId="0" xfId="3" applyFont="1" applyBorder="1" applyProtection="1">
      <protection locked="0"/>
    </xf>
    <xf numFmtId="0" fontId="2" fillId="0" borderId="0" xfId="3" applyFont="1" applyBorder="1" applyProtection="1">
      <protection locked="0"/>
    </xf>
    <xf numFmtId="0" fontId="2" fillId="0" borderId="0" xfId="3" applyFont="1" applyBorder="1"/>
    <xf numFmtId="0" fontId="20" fillId="0" borderId="0" xfId="3" applyFont="1" applyBorder="1" applyProtection="1">
      <protection locked="0"/>
    </xf>
    <xf numFmtId="0" fontId="1" fillId="0" borderId="0" xfId="3" applyFont="1" applyBorder="1" applyProtection="1">
      <protection locked="0"/>
    </xf>
    <xf numFmtId="0" fontId="18" fillId="0" borderId="0" xfId="3" applyFont="1" applyBorder="1" applyProtection="1">
      <protection locked="0"/>
    </xf>
    <xf numFmtId="0" fontId="22" fillId="0" borderId="0" xfId="4" applyFont="1" applyBorder="1" applyAlignment="1" applyProtection="1">
      <protection locked="0"/>
    </xf>
    <xf numFmtId="0" fontId="12" fillId="0" borderId="0" xfId="3" applyFont="1" applyBorder="1"/>
    <xf numFmtId="0" fontId="15" fillId="0" borderId="0" xfId="3" applyFont="1" applyBorder="1" applyProtection="1">
      <protection locked="0"/>
    </xf>
    <xf numFmtId="3" fontId="12" fillId="0" borderId="22" xfId="3" applyNumberFormat="1" applyBorder="1" applyAlignment="1" applyProtection="1">
      <alignment horizontal="right"/>
      <protection locked="0"/>
    </xf>
    <xf numFmtId="0" fontId="23" fillId="0" borderId="11" xfId="3" applyFont="1" applyBorder="1" applyAlignment="1" applyProtection="1">
      <alignment horizontal="left" wrapText="1"/>
      <protection locked="0"/>
    </xf>
    <xf numFmtId="0" fontId="12" fillId="10" borderId="0" xfId="3" applyFill="1"/>
    <xf numFmtId="0" fontId="12" fillId="0" borderId="0" xfId="3"/>
    <xf numFmtId="0" fontId="12" fillId="10" borderId="0" xfId="3" applyFont="1" applyFill="1"/>
    <xf numFmtId="0" fontId="12" fillId="0" borderId="0" xfId="3" applyFont="1"/>
    <xf numFmtId="168" fontId="26" fillId="11" borderId="11" xfId="0" applyNumberFormat="1" applyFont="1" applyFill="1" applyBorder="1"/>
    <xf numFmtId="168" fontId="25" fillId="0" borderId="11" xfId="0" applyNumberFormat="1" applyFont="1" applyBorder="1"/>
    <xf numFmtId="168" fontId="0" fillId="0" borderId="0" xfId="5" applyNumberFormat="1" applyFont="1"/>
    <xf numFmtId="168" fontId="25" fillId="0" borderId="0" xfId="5" applyNumberFormat="1" applyFont="1"/>
    <xf numFmtId="168" fontId="0" fillId="12" borderId="23" xfId="5" applyNumberFormat="1" applyFont="1" applyFill="1" applyBorder="1"/>
    <xf numFmtId="168" fontId="0" fillId="0" borderId="11" xfId="0" applyNumberFormat="1" applyFill="1" applyBorder="1"/>
    <xf numFmtId="168" fontId="0" fillId="12" borderId="26" xfId="0" applyNumberFormat="1" applyFill="1" applyBorder="1" applyAlignment="1">
      <alignment horizontal="center" vertical="center" wrapText="1"/>
    </xf>
    <xf numFmtId="168" fontId="0" fillId="12" borderId="27" xfId="0" applyNumberFormat="1" applyFill="1" applyBorder="1" applyAlignment="1">
      <alignment horizontal="center" vertical="center" wrapText="1"/>
    </xf>
    <xf numFmtId="168" fontId="25" fillId="12" borderId="27" xfId="0" applyNumberFormat="1" applyFont="1" applyFill="1" applyBorder="1" applyAlignment="1">
      <alignment horizontal="center" vertical="center" wrapText="1"/>
    </xf>
    <xf numFmtId="168" fontId="0" fillId="12" borderId="23" xfId="0" applyNumberFormat="1" applyFill="1" applyBorder="1"/>
    <xf numFmtId="168" fontId="0" fillId="12" borderId="24" xfId="0" applyNumberFormat="1" applyFill="1" applyBorder="1"/>
    <xf numFmtId="168" fontId="25" fillId="12" borderId="24" xfId="0" applyNumberFormat="1" applyFont="1" applyFill="1" applyBorder="1"/>
    <xf numFmtId="168" fontId="0" fillId="12" borderId="28" xfId="0" applyNumberFormat="1" applyFill="1" applyBorder="1"/>
    <xf numFmtId="168" fontId="0" fillId="12" borderId="11" xfId="0" applyNumberFormat="1" applyFill="1" applyBorder="1"/>
    <xf numFmtId="168" fontId="25" fillId="12" borderId="11" xfId="0" applyNumberFormat="1" applyFont="1" applyFill="1" applyBorder="1"/>
    <xf numFmtId="168" fontId="0" fillId="12" borderId="29" xfId="0" applyNumberFormat="1" applyFill="1" applyBorder="1"/>
    <xf numFmtId="168" fontId="0" fillId="12" borderId="30" xfId="0" applyNumberFormat="1" applyFill="1" applyBorder="1"/>
    <xf numFmtId="168" fontId="25" fillId="12" borderId="30" xfId="0" applyNumberFormat="1" applyFont="1" applyFill="1" applyBorder="1"/>
    <xf numFmtId="0" fontId="13" fillId="0" borderId="0" xfId="3" applyFont="1" applyBorder="1" applyAlignment="1" applyProtection="1">
      <alignment horizontal="center"/>
    </xf>
    <xf numFmtId="0" fontId="12" fillId="0" borderId="0" xfId="3" applyBorder="1" applyAlignment="1" applyProtection="1"/>
    <xf numFmtId="0" fontId="12" fillId="0" borderId="0" xfId="3" applyBorder="1" applyProtection="1"/>
    <xf numFmtId="0" fontId="5" fillId="8" borderId="17" xfId="3" applyFont="1" applyFill="1" applyBorder="1" applyProtection="1"/>
    <xf numFmtId="0" fontId="5" fillId="8" borderId="18" xfId="3" applyFont="1" applyFill="1" applyBorder="1" applyProtection="1"/>
    <xf numFmtId="0" fontId="12" fillId="8" borderId="18" xfId="3" applyFill="1" applyBorder="1" applyProtection="1"/>
    <xf numFmtId="0" fontId="5" fillId="8" borderId="19" xfId="3" applyFont="1" applyFill="1" applyBorder="1" applyProtection="1"/>
    <xf numFmtId="14" fontId="12" fillId="0" borderId="0" xfId="3" applyNumberFormat="1" applyBorder="1" applyAlignment="1" applyProtection="1">
      <alignment horizontal="center"/>
    </xf>
    <xf numFmtId="0" fontId="5" fillId="8" borderId="20" xfId="3" applyFont="1" applyFill="1" applyBorder="1" applyProtection="1"/>
    <xf numFmtId="0" fontId="5" fillId="8" borderId="15" xfId="3" applyFont="1" applyFill="1" applyBorder="1" applyProtection="1"/>
    <xf numFmtId="0" fontId="12" fillId="8" borderId="15" xfId="3" applyFill="1" applyBorder="1" applyProtection="1"/>
    <xf numFmtId="0" fontId="5" fillId="8" borderId="21" xfId="3" applyFont="1" applyFill="1" applyBorder="1" applyAlignment="1" applyProtection="1">
      <alignment horizontal="center"/>
    </xf>
    <xf numFmtId="0" fontId="5" fillId="0" borderId="0" xfId="3" applyFont="1" applyBorder="1" applyProtection="1"/>
    <xf numFmtId="0" fontId="14" fillId="0" borderId="0" xfId="3" applyFont="1" applyBorder="1" applyProtection="1"/>
    <xf numFmtId="0" fontId="5" fillId="0" borderId="0" xfId="3" applyFont="1" applyBorder="1" applyAlignment="1" applyProtection="1">
      <alignment horizontal="center"/>
    </xf>
    <xf numFmtId="0" fontId="16" fillId="0" borderId="0" xfId="3" applyFont="1" applyBorder="1" applyAlignment="1" applyProtection="1">
      <alignment horizontal="center"/>
    </xf>
    <xf numFmtId="0" fontId="17" fillId="0" borderId="0" xfId="3" applyFont="1" applyBorder="1" applyProtection="1"/>
    <xf numFmtId="0" fontId="19" fillId="0" borderId="0" xfId="3" applyFont="1" applyBorder="1" applyProtection="1"/>
    <xf numFmtId="0" fontId="12" fillId="0" borderId="0" xfId="3" applyFont="1" applyBorder="1" applyProtection="1"/>
    <xf numFmtId="0" fontId="2" fillId="0" borderId="0" xfId="3" applyFont="1" applyBorder="1" applyProtection="1"/>
    <xf numFmtId="0" fontId="20" fillId="0" borderId="0" xfId="3" applyFont="1" applyBorder="1" applyProtection="1"/>
    <xf numFmtId="0" fontId="1" fillId="0" borderId="0" xfId="3" applyFont="1" applyBorder="1" applyProtection="1"/>
    <xf numFmtId="0" fontId="18" fillId="0" borderId="0" xfId="3" applyFont="1" applyBorder="1" applyProtection="1"/>
    <xf numFmtId="168" fontId="25" fillId="0" borderId="0" xfId="5" applyNumberFormat="1" applyFont="1" applyAlignment="1">
      <alignment horizontal="center"/>
    </xf>
    <xf numFmtId="0" fontId="0" fillId="0" borderId="0" xfId="0" applyFill="1"/>
    <xf numFmtId="0" fontId="22" fillId="0" borderId="0" xfId="4" applyBorder="1" applyAlignment="1" applyProtection="1"/>
    <xf numFmtId="0" fontId="28" fillId="0" borderId="0" xfId="6"/>
    <xf numFmtId="40" fontId="29" fillId="13" borderId="0" xfId="6" applyNumberFormat="1" applyFont="1" applyFill="1" applyAlignment="1">
      <alignment horizontal="right"/>
    </xf>
    <xf numFmtId="0" fontId="29" fillId="13" borderId="0" xfId="6" applyFont="1" applyFill="1" applyAlignment="1">
      <alignment horizontal="left"/>
    </xf>
    <xf numFmtId="40" fontId="28" fillId="0" borderId="0" xfId="6" applyNumberFormat="1" applyAlignment="1">
      <alignment horizontal="right"/>
    </xf>
    <xf numFmtId="0" fontId="28" fillId="0" borderId="0" xfId="6" applyAlignment="1">
      <alignment horizontal="left"/>
    </xf>
    <xf numFmtId="0" fontId="30" fillId="0" borderId="0" xfId="6" applyFont="1"/>
    <xf numFmtId="0" fontId="30" fillId="10" borderId="0" xfId="6" applyFont="1" applyFill="1"/>
    <xf numFmtId="0" fontId="13" fillId="0" borderId="0" xfId="3" applyFont="1" applyBorder="1" applyAlignment="1" applyProtection="1">
      <alignment horizontal="center"/>
    </xf>
    <xf numFmtId="0" fontId="27" fillId="0" borderId="0" xfId="0" applyFont="1"/>
    <xf numFmtId="0" fontId="0" fillId="0" borderId="0" xfId="0" applyAlignment="1">
      <alignment horizontal="center"/>
    </xf>
    <xf numFmtId="3" fontId="17" fillId="0" borderId="22" xfId="3" applyNumberFormat="1" applyFont="1" applyBorder="1" applyAlignment="1" applyProtection="1">
      <alignment horizontal="right"/>
    </xf>
    <xf numFmtId="0" fontId="1" fillId="9" borderId="16" xfId="3" applyFont="1" applyFill="1" applyBorder="1" applyProtection="1"/>
    <xf numFmtId="3" fontId="12" fillId="0" borderId="11" xfId="3" applyNumberFormat="1" applyBorder="1" applyAlignment="1" applyProtection="1">
      <alignment horizontal="right"/>
    </xf>
    <xf numFmtId="0" fontId="17" fillId="0" borderId="11" xfId="3" applyFont="1" applyBorder="1" applyAlignment="1" applyProtection="1">
      <alignment vertical="center" wrapText="1"/>
    </xf>
    <xf numFmtId="0" fontId="19" fillId="0" borderId="11" xfId="3" applyFont="1" applyBorder="1" applyAlignment="1" applyProtection="1">
      <alignment horizontal="center" vertical="center" wrapText="1"/>
    </xf>
    <xf numFmtId="3" fontId="19" fillId="0" borderId="11" xfId="3" applyNumberFormat="1" applyFont="1" applyBorder="1" applyAlignment="1" applyProtection="1">
      <alignment horizontal="right" vertical="center" wrapText="1"/>
    </xf>
    <xf numFmtId="0" fontId="12" fillId="0" borderId="11" xfId="3" applyFont="1" applyBorder="1" applyAlignment="1" applyProtection="1">
      <alignment horizontal="center"/>
    </xf>
    <xf numFmtId="0" fontId="12" fillId="0" borderId="11" xfId="3" applyFont="1" applyBorder="1" applyProtection="1"/>
    <xf numFmtId="0" fontId="12" fillId="0" borderId="11" xfId="3" applyBorder="1" applyProtection="1"/>
    <xf numFmtId="0" fontId="12" fillId="0" borderId="11" xfId="3" applyBorder="1" applyAlignment="1" applyProtection="1">
      <alignment horizontal="center"/>
    </xf>
    <xf numFmtId="0" fontId="19" fillId="0" borderId="11" xfId="3" applyFont="1" applyBorder="1" applyAlignment="1" applyProtection="1">
      <alignment horizontal="left" wrapText="1"/>
    </xf>
    <xf numFmtId="0" fontId="22" fillId="0" borderId="0" xfId="4" applyFont="1" applyBorder="1" applyAlignment="1" applyProtection="1"/>
    <xf numFmtId="0" fontId="29" fillId="0" borderId="0" xfId="6" applyFont="1"/>
    <xf numFmtId="168" fontId="30" fillId="0" borderId="0" xfId="5" applyNumberFormat="1" applyFont="1"/>
    <xf numFmtId="168" fontId="28" fillId="0" borderId="0" xfId="5" applyNumberFormat="1" applyFont="1"/>
    <xf numFmtId="0" fontId="28" fillId="0" borderId="0" xfId="6" applyNumberFormat="1" applyAlignment="1">
      <alignment horizontal="left"/>
    </xf>
    <xf numFmtId="0" fontId="30" fillId="0" borderId="0" xfId="6" applyNumberFormat="1" applyFont="1"/>
    <xf numFmtId="0" fontId="28" fillId="0" borderId="0" xfId="6" applyNumberFormat="1"/>
    <xf numFmtId="3" fontId="19" fillId="0" borderId="11" xfId="3" applyNumberFormat="1" applyFont="1" applyBorder="1" applyAlignment="1" applyProtection="1">
      <alignment horizontal="center" vertical="center" wrapText="1"/>
      <protection locked="0"/>
    </xf>
    <xf numFmtId="3" fontId="12" fillId="14" borderId="11" xfId="3" applyNumberFormat="1" applyFill="1" applyBorder="1" applyAlignment="1" applyProtection="1">
      <alignment horizontal="right"/>
      <protection locked="0"/>
    </xf>
    <xf numFmtId="3" fontId="17" fillId="14" borderId="11" xfId="3" applyNumberFormat="1" applyFont="1" applyFill="1" applyBorder="1" applyAlignment="1" applyProtection="1">
      <alignment horizontal="right"/>
      <protection locked="0"/>
    </xf>
    <xf numFmtId="0" fontId="19" fillId="14" borderId="11" xfId="3" applyFont="1" applyFill="1" applyBorder="1" applyAlignment="1" applyProtection="1">
      <alignment horizontal="left" wrapText="1"/>
      <protection locked="0"/>
    </xf>
    <xf numFmtId="0" fontId="12" fillId="14" borderId="11" xfId="3" applyFont="1" applyFill="1" applyBorder="1" applyAlignment="1" applyProtection="1">
      <alignment horizontal="center"/>
      <protection locked="0"/>
    </xf>
    <xf numFmtId="0" fontId="12" fillId="14" borderId="11" xfId="3" applyFill="1" applyBorder="1" applyProtection="1">
      <protection locked="0"/>
    </xf>
    <xf numFmtId="0" fontId="12" fillId="14" borderId="11" xfId="3" applyFont="1" applyFill="1" applyBorder="1" applyProtection="1">
      <protection locked="0"/>
    </xf>
    <xf numFmtId="0" fontId="12" fillId="14" borderId="11" xfId="3" applyFill="1" applyBorder="1" applyAlignment="1" applyProtection="1">
      <alignment horizontal="center"/>
      <protection locked="0"/>
    </xf>
    <xf numFmtId="0" fontId="25" fillId="0" borderId="0" xfId="0" applyFont="1"/>
    <xf numFmtId="1" fontId="4" fillId="3" borderId="10" xfId="1" applyNumberFormat="1" applyFont="1" applyFill="1" applyBorder="1" applyAlignment="1">
      <alignment horizontal="center"/>
    </xf>
    <xf numFmtId="1" fontId="4" fillId="3" borderId="9" xfId="1" applyNumberFormat="1" applyFont="1" applyFill="1" applyBorder="1" applyAlignment="1">
      <alignment horizontal="center"/>
    </xf>
    <xf numFmtId="1" fontId="4" fillId="3" borderId="8" xfId="1" applyNumberFormat="1" applyFont="1" applyFill="1" applyBorder="1" applyAlignment="1">
      <alignment horizontal="center"/>
    </xf>
    <xf numFmtId="0" fontId="3" fillId="3" borderId="10" xfId="1" applyFont="1" applyFill="1" applyBorder="1" applyAlignment="1">
      <alignment horizontal="center"/>
    </xf>
    <xf numFmtId="0" fontId="3" fillId="3" borderId="9" xfId="1" applyFont="1" applyFill="1" applyBorder="1" applyAlignment="1">
      <alignment horizontal="center"/>
    </xf>
    <xf numFmtId="0" fontId="3" fillId="3" borderId="8" xfId="1" applyFont="1" applyFill="1" applyBorder="1" applyAlignment="1">
      <alignment horizontal="center"/>
    </xf>
    <xf numFmtId="0" fontId="4" fillId="3" borderId="10" xfId="1" applyFont="1" applyFill="1" applyBorder="1" applyAlignment="1">
      <alignment horizontal="center"/>
    </xf>
    <xf numFmtId="0" fontId="4" fillId="3" borderId="9" xfId="1" applyFont="1" applyFill="1" applyBorder="1" applyAlignment="1">
      <alignment horizontal="center"/>
    </xf>
    <xf numFmtId="0" fontId="4" fillId="3" borderId="8" xfId="1" applyFont="1" applyFill="1" applyBorder="1" applyAlignment="1">
      <alignment horizontal="center"/>
    </xf>
    <xf numFmtId="0" fontId="7" fillId="0" borderId="0" xfId="1" applyFont="1" applyFill="1" applyBorder="1" applyAlignment="1">
      <alignment horizontal="center"/>
    </xf>
    <xf numFmtId="0" fontId="8" fillId="0" borderId="0" xfId="1" applyFont="1" applyAlignment="1">
      <alignment horizontal="center"/>
    </xf>
    <xf numFmtId="0" fontId="5" fillId="0" borderId="0" xfId="1" applyFont="1" applyAlignment="1">
      <alignment horizontal="center"/>
    </xf>
    <xf numFmtId="0" fontId="9" fillId="0" borderId="0" xfId="1" applyFont="1" applyFill="1" applyAlignment="1">
      <alignment horizontal="center"/>
    </xf>
    <xf numFmtId="0" fontId="13" fillId="0" borderId="0" xfId="3" applyFont="1" applyBorder="1" applyAlignment="1" applyProtection="1">
      <alignment horizontal="center"/>
    </xf>
    <xf numFmtId="0" fontId="13" fillId="0" borderId="0" xfId="3" applyFont="1" applyBorder="1" applyAlignment="1" applyProtection="1">
      <alignment horizontal="center"/>
      <protection locked="0"/>
    </xf>
    <xf numFmtId="168" fontId="27" fillId="12" borderId="24" xfId="5" applyNumberFormat="1" applyFont="1" applyFill="1" applyBorder="1" applyAlignment="1">
      <alignment horizontal="center" vertical="center"/>
    </xf>
    <xf numFmtId="0" fontId="27" fillId="12" borderId="25" xfId="0" applyFont="1" applyFill="1" applyBorder="1" applyAlignment="1">
      <alignment horizontal="center" vertical="center"/>
    </xf>
    <xf numFmtId="0" fontId="31" fillId="13" borderId="0" xfId="0" applyFont="1" applyFill="1" applyAlignment="1">
      <alignment horizontal="left"/>
    </xf>
    <xf numFmtId="0" fontId="0" fillId="0" borderId="0" xfId="0" applyNumberFormat="1" applyAlignment="1">
      <alignment horizontal="left"/>
    </xf>
    <xf numFmtId="40" fontId="31" fillId="13" borderId="0" xfId="0" applyNumberFormat="1" applyFont="1" applyFill="1" applyAlignment="1">
      <alignment horizontal="right"/>
    </xf>
    <xf numFmtId="40" fontId="0" fillId="0" borderId="0" xfId="0" applyNumberFormat="1" applyAlignment="1">
      <alignment horizontal="right"/>
    </xf>
  </cellXfs>
  <cellStyles count="9">
    <cellStyle name="Comma" xfId="5" builtinId="3"/>
    <cellStyle name="Comma 2" xfId="2" xr:uid="{00000000-0005-0000-0000-000001000000}"/>
    <cellStyle name="Comma 4" xfId="8" xr:uid="{60619870-2C5A-4A3D-8499-C1D79413EDCA}"/>
    <cellStyle name="Hyperlink" xfId="4" builtinId="8"/>
    <cellStyle name="Normal" xfId="0" builtinId="0"/>
    <cellStyle name="Normal 2" xfId="1" xr:uid="{00000000-0005-0000-0000-000004000000}"/>
    <cellStyle name="Normal 3" xfId="3" xr:uid="{00000000-0005-0000-0000-000005000000}"/>
    <cellStyle name="Normal 4" xfId="6" xr:uid="{00000000-0005-0000-0000-000006000000}"/>
    <cellStyle name="Normal 5" xfId="7" xr:uid="{B1D9A333-E001-4EAF-A86D-1C6A0A1EFB22}"/>
  </cellStyles>
  <dxfs count="14">
    <dxf>
      <font>
        <b/>
        <i val="0"/>
        <color theme="1" tint="4.9989318521683403E-2"/>
      </font>
      <fill>
        <patternFill>
          <bgColor rgb="FFFF0000"/>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2689860</xdr:colOff>
      <xdr:row>5</xdr:row>
      <xdr:rowOff>30480</xdr:rowOff>
    </xdr:from>
    <xdr:to>
      <xdr:col>0</xdr:col>
      <xdr:colOff>2817876</xdr:colOff>
      <xdr:row>5</xdr:row>
      <xdr:rowOff>160020</xdr:rowOff>
    </xdr:to>
    <xdr:sp macro="" textlink="">
      <xdr:nvSpPr>
        <xdr:cNvPr id="2" name="Right Arrow 1">
          <a:extLst>
            <a:ext uri="{FF2B5EF4-FFF2-40B4-BE49-F238E27FC236}">
              <a16:creationId xmlns:a16="http://schemas.microsoft.com/office/drawing/2014/main" id="{00000000-0008-0000-0500-000002000000}"/>
            </a:ext>
          </a:extLst>
        </xdr:cNvPr>
        <xdr:cNvSpPr/>
      </xdr:nvSpPr>
      <xdr:spPr>
        <a:xfrm>
          <a:off x="2689860" y="1049655"/>
          <a:ext cx="128016" cy="1295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GB"/>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2689860</xdr:colOff>
      <xdr:row>5</xdr:row>
      <xdr:rowOff>30480</xdr:rowOff>
    </xdr:from>
    <xdr:to>
      <xdr:col>0</xdr:col>
      <xdr:colOff>2817876</xdr:colOff>
      <xdr:row>5</xdr:row>
      <xdr:rowOff>160020</xdr:rowOff>
    </xdr:to>
    <xdr:sp macro="" textlink="">
      <xdr:nvSpPr>
        <xdr:cNvPr id="2" name="Right Arrow 1">
          <a:extLst>
            <a:ext uri="{FF2B5EF4-FFF2-40B4-BE49-F238E27FC236}">
              <a16:creationId xmlns:a16="http://schemas.microsoft.com/office/drawing/2014/main" id="{00000000-0008-0000-0400-000002000000}"/>
            </a:ext>
          </a:extLst>
        </xdr:cNvPr>
        <xdr:cNvSpPr/>
      </xdr:nvSpPr>
      <xdr:spPr>
        <a:xfrm>
          <a:off x="2689860" y="1049655"/>
          <a:ext cx="128016" cy="1295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GB"/>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2689860</xdr:colOff>
      <xdr:row>5</xdr:row>
      <xdr:rowOff>30480</xdr:rowOff>
    </xdr:from>
    <xdr:to>
      <xdr:col>0</xdr:col>
      <xdr:colOff>2817876</xdr:colOff>
      <xdr:row>5</xdr:row>
      <xdr:rowOff>160020</xdr:rowOff>
    </xdr:to>
    <xdr:sp macro="" textlink="">
      <xdr:nvSpPr>
        <xdr:cNvPr id="2" name="Right Arrow 1">
          <a:extLst>
            <a:ext uri="{FF2B5EF4-FFF2-40B4-BE49-F238E27FC236}">
              <a16:creationId xmlns:a16="http://schemas.microsoft.com/office/drawing/2014/main" id="{00000000-0008-0000-0600-000002000000}"/>
            </a:ext>
          </a:extLst>
        </xdr:cNvPr>
        <xdr:cNvSpPr/>
      </xdr:nvSpPr>
      <xdr:spPr>
        <a:xfrm>
          <a:off x="2689860" y="1049655"/>
          <a:ext cx="128016" cy="1295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GB"/>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hyperlink" Target="mailto:ahirani@ealing.gov.uk"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7.bin"/><Relationship Id="rId1" Type="http://schemas.openxmlformats.org/officeDocument/2006/relationships/hyperlink" Target="mailto:SchoolsAccountancyServices@ealing.gov.uk"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8.bin"/><Relationship Id="rId1" Type="http://schemas.openxmlformats.org/officeDocument/2006/relationships/hyperlink" Target="mailto:ahirani@ealing.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2">
    <pageSetUpPr autoPageBreaks="0"/>
  </sheetPr>
  <dimension ref="A1:T181"/>
  <sheetViews>
    <sheetView topLeftCell="B61" zoomScaleNormal="85" workbookViewId="0">
      <selection activeCell="G94" sqref="G94"/>
    </sheetView>
  </sheetViews>
  <sheetFormatPr defaultColWidth="9.140625" defaultRowHeight="11.25" x14ac:dyDescent="0.2"/>
  <cols>
    <col min="1" max="1" width="12.5703125" style="1" hidden="1" customWidth="1"/>
    <col min="2" max="2" width="10.28515625" style="3" customWidth="1"/>
    <col min="3" max="3" width="12.85546875" style="3" customWidth="1"/>
    <col min="4" max="4" width="15.28515625" style="3" customWidth="1"/>
    <col min="5" max="5" width="15.28515625" style="1" customWidth="1"/>
    <col min="6" max="6" width="11" style="1" customWidth="1"/>
    <col min="7" max="7" width="43.140625" style="1" customWidth="1"/>
    <col min="8" max="8" width="10.5703125" style="2" bestFit="1" customWidth="1"/>
    <col min="9" max="11" width="10.28515625" style="2" customWidth="1"/>
    <col min="12" max="16384" width="9.140625" style="1"/>
  </cols>
  <sheetData>
    <row r="1" spans="1:20" hidden="1" x14ac:dyDescent="0.2">
      <c r="A1" s="45" t="s">
        <v>153</v>
      </c>
      <c r="C1" s="1"/>
      <c r="D1" s="1"/>
      <c r="G1" s="3"/>
      <c r="H1" s="1"/>
      <c r="M1" s="2"/>
      <c r="N1" s="2"/>
      <c r="O1" s="2"/>
      <c r="Q1" s="2"/>
      <c r="R1" s="2"/>
      <c r="S1" s="2"/>
      <c r="T1" s="2"/>
    </row>
    <row r="2" spans="1:20" hidden="1" x14ac:dyDescent="0.2">
      <c r="A2" s="1" t="s">
        <v>143</v>
      </c>
      <c r="C2" s="1"/>
      <c r="D2" s="1"/>
      <c r="G2" s="3"/>
      <c r="H2" s="1"/>
      <c r="I2" s="2" t="s">
        <v>142</v>
      </c>
      <c r="L2" s="1" t="s">
        <v>142</v>
      </c>
      <c r="M2" s="1" t="s">
        <v>142</v>
      </c>
      <c r="N2" s="1" t="s">
        <v>142</v>
      </c>
      <c r="O2" s="2"/>
      <c r="Q2" s="2"/>
      <c r="R2" s="2"/>
      <c r="S2" s="2"/>
      <c r="T2" s="2"/>
    </row>
    <row r="3" spans="1:20" hidden="1" x14ac:dyDescent="0.2">
      <c r="A3" s="1" t="s">
        <v>141</v>
      </c>
      <c r="C3" s="1"/>
      <c r="D3" s="1"/>
      <c r="G3" s="3"/>
      <c r="H3" s="1"/>
      <c r="M3" s="2"/>
      <c r="N3" s="2"/>
      <c r="O3" s="2"/>
      <c r="Q3" s="2"/>
      <c r="R3" s="2"/>
      <c r="S3" s="2"/>
      <c r="T3" s="2"/>
    </row>
    <row r="4" spans="1:20" hidden="1" x14ac:dyDescent="0.2">
      <c r="A4" s="1" t="s">
        <v>140</v>
      </c>
      <c r="C4" s="1"/>
      <c r="D4" s="1"/>
      <c r="G4" s="3"/>
      <c r="H4" s="1"/>
      <c r="M4" s="2"/>
      <c r="N4" s="2"/>
      <c r="O4" s="2"/>
      <c r="P4" s="2"/>
      <c r="Q4" s="2"/>
      <c r="R4" s="2"/>
      <c r="S4" s="2"/>
      <c r="T4" s="2"/>
    </row>
    <row r="5" spans="1:20" hidden="1" x14ac:dyDescent="0.2">
      <c r="A5" s="1" t="s">
        <v>139</v>
      </c>
      <c r="C5" s="1"/>
      <c r="D5" s="1"/>
      <c r="G5" s="3"/>
      <c r="H5" s="1"/>
      <c r="M5" s="2"/>
      <c r="N5" s="2"/>
      <c r="O5" s="2"/>
      <c r="P5" s="2"/>
      <c r="Q5" s="2"/>
      <c r="R5" s="2"/>
      <c r="S5" s="2"/>
      <c r="T5" s="2"/>
    </row>
    <row r="6" spans="1:20" hidden="1" x14ac:dyDescent="0.2">
      <c r="A6" s="1" t="s">
        <v>152</v>
      </c>
      <c r="C6" s="1"/>
      <c r="D6" s="1"/>
      <c r="G6" s="3"/>
      <c r="H6" s="1"/>
      <c r="M6" s="2"/>
      <c r="N6" s="2"/>
      <c r="O6" s="2"/>
      <c r="P6" s="2"/>
      <c r="Q6" s="2"/>
      <c r="R6" s="2"/>
      <c r="S6" s="2"/>
      <c r="T6" s="2"/>
    </row>
    <row r="7" spans="1:20" hidden="1" x14ac:dyDescent="0.2">
      <c r="A7" s="1" t="s">
        <v>151</v>
      </c>
      <c r="C7" s="1"/>
      <c r="D7" s="1"/>
      <c r="G7" s="3"/>
      <c r="H7" s="1"/>
      <c r="M7" s="2"/>
      <c r="N7" s="2"/>
      <c r="O7" s="2"/>
      <c r="P7" s="2"/>
      <c r="Q7" s="2"/>
      <c r="R7" s="2"/>
      <c r="S7" s="2"/>
      <c r="T7" s="2"/>
    </row>
    <row r="8" spans="1:20" hidden="1" x14ac:dyDescent="0.2">
      <c r="A8" s="1" t="s">
        <v>150</v>
      </c>
      <c r="C8" s="1"/>
      <c r="D8" s="1"/>
      <c r="G8" s="3"/>
      <c r="H8" s="1"/>
      <c r="M8" s="2"/>
      <c r="N8" s="2"/>
      <c r="O8" s="2"/>
      <c r="P8" s="2"/>
      <c r="Q8" s="2"/>
      <c r="R8" s="2"/>
      <c r="S8" s="2"/>
      <c r="T8" s="2"/>
    </row>
    <row r="9" spans="1:20" hidden="1" x14ac:dyDescent="0.2">
      <c r="A9" s="1" t="s">
        <v>149</v>
      </c>
      <c r="C9" s="1"/>
      <c r="D9" s="1"/>
      <c r="G9" s="3"/>
      <c r="H9" s="1"/>
      <c r="M9" s="2"/>
      <c r="N9" s="2"/>
      <c r="O9" s="2"/>
      <c r="P9" s="2"/>
      <c r="Q9" s="2"/>
      <c r="R9" s="2"/>
      <c r="S9" s="2"/>
      <c r="T9" s="2"/>
    </row>
    <row r="10" spans="1:20" hidden="1" x14ac:dyDescent="0.2">
      <c r="A10" s="1" t="s">
        <v>148</v>
      </c>
      <c r="C10" s="1"/>
      <c r="D10" s="1"/>
      <c r="G10" s="3"/>
      <c r="H10" s="1"/>
      <c r="M10" s="2"/>
      <c r="N10" s="2"/>
      <c r="O10" s="2"/>
      <c r="P10" s="2"/>
      <c r="Q10" s="2"/>
      <c r="R10" s="2"/>
      <c r="S10" s="2"/>
      <c r="T10" s="2"/>
    </row>
    <row r="11" spans="1:20" hidden="1" x14ac:dyDescent="0.2">
      <c r="A11" s="1" t="s">
        <v>147</v>
      </c>
      <c r="C11" s="1"/>
      <c r="D11" s="1"/>
      <c r="G11" s="3"/>
      <c r="H11" s="1"/>
      <c r="M11" s="2"/>
      <c r="N11" s="2"/>
      <c r="O11" s="2"/>
      <c r="P11" s="2"/>
      <c r="Q11" s="2"/>
      <c r="R11" s="2"/>
      <c r="S11" s="2"/>
      <c r="T11" s="2"/>
    </row>
    <row r="12" spans="1:20" hidden="1" x14ac:dyDescent="0.2">
      <c r="A12" s="1" t="s">
        <v>132</v>
      </c>
      <c r="C12" s="1"/>
      <c r="D12" s="1"/>
      <c r="G12" s="3"/>
      <c r="H12" s="1"/>
      <c r="M12" s="2"/>
      <c r="N12" s="2"/>
      <c r="O12" s="2"/>
      <c r="P12" s="2"/>
      <c r="Q12" s="2"/>
      <c r="R12" s="2"/>
      <c r="S12" s="2"/>
      <c r="T12" s="2"/>
    </row>
    <row r="13" spans="1:20" hidden="1" x14ac:dyDescent="0.2">
      <c r="A13" s="1" t="s">
        <v>131</v>
      </c>
      <c r="C13" s="1"/>
      <c r="D13" s="1"/>
      <c r="G13" s="3"/>
      <c r="H13" s="1"/>
      <c r="M13" s="2"/>
      <c r="N13" s="2"/>
      <c r="O13" s="2"/>
      <c r="P13" s="2"/>
      <c r="Q13" s="2"/>
      <c r="R13" s="2"/>
      <c r="S13" s="2"/>
      <c r="T13" s="2"/>
    </row>
    <row r="14" spans="1:20" hidden="1" x14ac:dyDescent="0.2">
      <c r="A14" s="1" t="s">
        <v>130</v>
      </c>
      <c r="C14" s="1"/>
      <c r="D14" s="1"/>
      <c r="G14" s="3"/>
      <c r="H14" s="1"/>
      <c r="M14" s="2"/>
      <c r="N14" s="2"/>
      <c r="O14" s="2"/>
      <c r="P14" s="2"/>
      <c r="Q14" s="2"/>
      <c r="R14" s="2"/>
      <c r="S14" s="2"/>
      <c r="T14" s="2"/>
    </row>
    <row r="15" spans="1:20" hidden="1" x14ac:dyDescent="0.2">
      <c r="A15" s="1" t="s">
        <v>129</v>
      </c>
      <c r="C15" s="1"/>
      <c r="D15" s="1"/>
      <c r="G15" s="3"/>
      <c r="H15" s="1"/>
      <c r="M15" s="2"/>
      <c r="N15" s="2"/>
      <c r="O15" s="2"/>
      <c r="P15" s="2"/>
      <c r="Q15" s="2"/>
      <c r="R15" s="2"/>
      <c r="S15" s="2"/>
      <c r="T15" s="2"/>
    </row>
    <row r="16" spans="1:20" hidden="1" x14ac:dyDescent="0.2">
      <c r="A16" s="1" t="s">
        <v>128</v>
      </c>
      <c r="C16" s="1"/>
      <c r="D16" s="1"/>
      <c r="G16" s="3"/>
      <c r="H16" s="1"/>
      <c r="M16" s="2"/>
      <c r="N16" s="2"/>
      <c r="O16" s="2"/>
      <c r="P16" s="2"/>
      <c r="Q16" s="2"/>
      <c r="R16" s="2"/>
      <c r="S16" s="2"/>
      <c r="T16" s="2"/>
    </row>
    <row r="17" spans="1:20" hidden="1" x14ac:dyDescent="0.2">
      <c r="A17" s="1" t="s">
        <v>127</v>
      </c>
      <c r="C17" s="1"/>
      <c r="D17" s="1"/>
      <c r="G17" s="3"/>
      <c r="H17" s="1"/>
      <c r="M17" s="2"/>
      <c r="N17" s="2"/>
      <c r="O17" s="2"/>
      <c r="P17" s="2"/>
      <c r="Q17" s="2"/>
      <c r="R17" s="2"/>
      <c r="S17" s="2"/>
      <c r="T17" s="2"/>
    </row>
    <row r="18" spans="1:20" hidden="1" x14ac:dyDescent="0.2">
      <c r="A18" s="1" t="s">
        <v>126</v>
      </c>
      <c r="C18" s="1"/>
      <c r="D18" s="1"/>
      <c r="G18" s="3"/>
      <c r="H18" s="1"/>
      <c r="M18" s="2"/>
      <c r="N18" s="2"/>
      <c r="O18" s="2"/>
      <c r="P18" s="2"/>
      <c r="Q18" s="2"/>
      <c r="R18" s="2"/>
      <c r="S18" s="2"/>
      <c r="T18" s="2"/>
    </row>
    <row r="19" spans="1:20" hidden="1" x14ac:dyDescent="0.2">
      <c r="A19" s="1" t="s">
        <v>125</v>
      </c>
      <c r="C19" s="1"/>
      <c r="D19" s="1"/>
      <c r="G19" s="3"/>
      <c r="H19" s="1"/>
      <c r="M19" s="2"/>
      <c r="N19" s="2"/>
      <c r="O19" s="2"/>
      <c r="P19" s="2"/>
      <c r="Q19" s="2"/>
      <c r="R19" s="2"/>
      <c r="S19" s="2"/>
      <c r="T19" s="2"/>
    </row>
    <row r="20" spans="1:20" hidden="1" x14ac:dyDescent="0.2">
      <c r="A20" s="1" t="s">
        <v>124</v>
      </c>
      <c r="C20" s="1"/>
      <c r="D20" s="1"/>
      <c r="G20" s="3"/>
      <c r="H20" s="1"/>
      <c r="M20" s="2"/>
      <c r="N20" s="2"/>
      <c r="O20" s="2"/>
      <c r="P20" s="2"/>
      <c r="Q20" s="2"/>
      <c r="R20" s="2"/>
      <c r="S20" s="2"/>
      <c r="T20" s="2"/>
    </row>
    <row r="21" spans="1:20" hidden="1" x14ac:dyDescent="0.2">
      <c r="A21" s="1" t="s">
        <v>123</v>
      </c>
      <c r="C21" s="1"/>
      <c r="D21" s="1"/>
      <c r="G21" s="3"/>
      <c r="H21" s="1"/>
      <c r="M21" s="2"/>
      <c r="N21" s="2"/>
      <c r="O21" s="2"/>
      <c r="P21" s="2"/>
      <c r="Q21" s="2"/>
      <c r="R21" s="2"/>
      <c r="S21" s="2"/>
      <c r="T21" s="2"/>
    </row>
    <row r="22" spans="1:20" hidden="1" x14ac:dyDescent="0.2">
      <c r="A22" s="1" t="s">
        <v>122</v>
      </c>
      <c r="C22" s="1"/>
      <c r="D22" s="1"/>
      <c r="G22" s="3"/>
      <c r="H22" s="1"/>
      <c r="M22" s="2"/>
      <c r="N22" s="2"/>
      <c r="O22" s="2"/>
      <c r="P22" s="2"/>
      <c r="Q22" s="2"/>
      <c r="R22" s="2"/>
      <c r="S22" s="2"/>
      <c r="T22" s="2"/>
    </row>
    <row r="23" spans="1:20" hidden="1" x14ac:dyDescent="0.2">
      <c r="A23" s="1" t="s">
        <v>121</v>
      </c>
      <c r="C23" s="1"/>
      <c r="D23" s="1"/>
      <c r="G23" s="3"/>
      <c r="H23" s="1"/>
      <c r="M23" s="2"/>
      <c r="N23" s="2"/>
      <c r="O23" s="2"/>
      <c r="P23" s="2"/>
      <c r="Q23" s="2"/>
      <c r="R23" s="2"/>
      <c r="S23" s="2"/>
      <c r="T23" s="2"/>
    </row>
    <row r="24" spans="1:20" hidden="1" x14ac:dyDescent="0.2">
      <c r="A24" s="1" t="s">
        <v>120</v>
      </c>
      <c r="C24" s="1"/>
      <c r="D24" s="1"/>
      <c r="G24" s="3"/>
      <c r="H24" s="1"/>
      <c r="M24" s="2"/>
      <c r="N24" s="2"/>
      <c r="O24" s="2"/>
      <c r="P24" s="2"/>
      <c r="Q24" s="2"/>
      <c r="R24" s="2"/>
      <c r="S24" s="2"/>
      <c r="T24" s="2"/>
    </row>
    <row r="25" spans="1:20" hidden="1" x14ac:dyDescent="0.2">
      <c r="A25" s="1" t="s">
        <v>146</v>
      </c>
      <c r="C25" s="1"/>
      <c r="D25" s="1"/>
      <c r="G25" s="3"/>
      <c r="H25" s="1"/>
      <c r="M25" s="2"/>
      <c r="N25" s="2"/>
      <c r="O25" s="2"/>
      <c r="P25" s="2"/>
      <c r="Q25" s="2"/>
      <c r="R25" s="2"/>
      <c r="S25" s="2"/>
      <c r="T25" s="2"/>
    </row>
    <row r="26" spans="1:20" hidden="1" x14ac:dyDescent="0.2">
      <c r="A26" s="1" t="s">
        <v>118</v>
      </c>
      <c r="C26" s="1"/>
      <c r="D26" s="1"/>
      <c r="G26" s="3"/>
      <c r="H26" s="1"/>
      <c r="M26" s="2"/>
      <c r="N26" s="2"/>
      <c r="O26" s="2"/>
      <c r="P26" s="2"/>
      <c r="Q26" s="2"/>
      <c r="R26" s="2"/>
      <c r="S26" s="2"/>
      <c r="T26" s="2"/>
    </row>
    <row r="27" spans="1:20" hidden="1" x14ac:dyDescent="0.2">
      <c r="A27" s="1" t="s">
        <v>117</v>
      </c>
      <c r="C27" s="1"/>
      <c r="D27" s="1"/>
      <c r="G27" s="3"/>
      <c r="H27" s="1"/>
      <c r="M27" s="2"/>
      <c r="N27" s="2"/>
      <c r="O27" s="2"/>
      <c r="P27" s="2"/>
      <c r="Q27" s="2"/>
      <c r="R27" s="2"/>
      <c r="S27" s="2"/>
      <c r="T27" s="2"/>
    </row>
    <row r="28" spans="1:20" hidden="1" x14ac:dyDescent="0.2">
      <c r="A28" s="1" t="s">
        <v>145</v>
      </c>
      <c r="C28" s="1"/>
      <c r="D28" s="1"/>
      <c r="G28" s="3"/>
      <c r="H28" s="1"/>
      <c r="M28" s="2"/>
      <c r="N28" s="2"/>
      <c r="O28" s="2"/>
      <c r="P28" s="2"/>
      <c r="Q28" s="2"/>
      <c r="R28" s="2"/>
      <c r="S28" s="2"/>
      <c r="T28" s="2"/>
    </row>
    <row r="29" spans="1:20" hidden="1" x14ac:dyDescent="0.2">
      <c r="A29" s="45" t="s">
        <v>144</v>
      </c>
      <c r="C29" s="1"/>
      <c r="D29" s="1"/>
      <c r="G29" s="3"/>
      <c r="H29" s="1"/>
      <c r="M29" s="2"/>
      <c r="N29" s="2"/>
      <c r="O29" s="2"/>
      <c r="Q29" s="2"/>
      <c r="R29" s="2"/>
      <c r="S29" s="2"/>
      <c r="T29" s="2"/>
    </row>
    <row r="30" spans="1:20" hidden="1" x14ac:dyDescent="0.2">
      <c r="A30" s="1" t="s">
        <v>143</v>
      </c>
      <c r="C30" s="1"/>
      <c r="D30" s="1"/>
      <c r="G30" s="3"/>
      <c r="H30" s="1"/>
      <c r="I30" s="2" t="s">
        <v>142</v>
      </c>
      <c r="L30" s="1" t="s">
        <v>142</v>
      </c>
      <c r="M30" s="1" t="s">
        <v>142</v>
      </c>
      <c r="N30" s="1" t="s">
        <v>142</v>
      </c>
      <c r="O30" s="2"/>
      <c r="Q30" s="2"/>
      <c r="R30" s="2"/>
      <c r="S30" s="2"/>
      <c r="T30" s="2"/>
    </row>
    <row r="31" spans="1:20" hidden="1" x14ac:dyDescent="0.2">
      <c r="A31" s="1" t="s">
        <v>141</v>
      </c>
      <c r="C31" s="1"/>
      <c r="D31" s="1"/>
      <c r="G31" s="3"/>
      <c r="H31" s="1"/>
      <c r="M31" s="2"/>
      <c r="N31" s="2"/>
      <c r="O31" s="2"/>
      <c r="Q31" s="2"/>
      <c r="R31" s="2"/>
      <c r="S31" s="2"/>
      <c r="T31" s="2"/>
    </row>
    <row r="32" spans="1:20" hidden="1" x14ac:dyDescent="0.2">
      <c r="A32" s="1" t="s">
        <v>140</v>
      </c>
      <c r="C32" s="1"/>
      <c r="D32" s="1"/>
      <c r="G32" s="3"/>
      <c r="H32" s="1"/>
      <c r="M32" s="2"/>
      <c r="N32" s="2"/>
      <c r="O32" s="2"/>
      <c r="P32" s="2"/>
      <c r="Q32" s="2"/>
      <c r="R32" s="2"/>
      <c r="S32" s="2"/>
      <c r="T32" s="2"/>
    </row>
    <row r="33" spans="1:20" hidden="1" x14ac:dyDescent="0.2">
      <c r="A33" s="1" t="s">
        <v>139</v>
      </c>
      <c r="C33" s="1"/>
      <c r="D33" s="1"/>
      <c r="G33" s="3"/>
      <c r="H33" s="1"/>
      <c r="M33" s="2"/>
      <c r="N33" s="2"/>
      <c r="O33" s="2"/>
      <c r="P33" s="2"/>
      <c r="Q33" s="2"/>
      <c r="R33" s="2"/>
      <c r="S33" s="2"/>
      <c r="T33" s="2"/>
    </row>
    <row r="34" spans="1:20" hidden="1" x14ac:dyDescent="0.2">
      <c r="A34" s="1" t="s">
        <v>138</v>
      </c>
      <c r="C34" s="1"/>
      <c r="D34" s="1"/>
      <c r="G34" s="3"/>
      <c r="H34" s="1"/>
      <c r="M34" s="2"/>
      <c r="N34" s="2"/>
      <c r="O34" s="2"/>
      <c r="P34" s="2"/>
      <c r="Q34" s="2"/>
      <c r="R34" s="2"/>
      <c r="S34" s="2"/>
      <c r="T34" s="2"/>
    </row>
    <row r="35" spans="1:20" hidden="1" x14ac:dyDescent="0.2">
      <c r="A35" s="1" t="s">
        <v>137</v>
      </c>
      <c r="C35" s="1"/>
      <c r="D35" s="1"/>
      <c r="G35" s="3"/>
      <c r="H35" s="1"/>
      <c r="M35" s="2"/>
      <c r="N35" s="2"/>
      <c r="O35" s="2"/>
      <c r="P35" s="2"/>
      <c r="Q35" s="2"/>
      <c r="R35" s="2"/>
      <c r="S35" s="2"/>
      <c r="T35" s="2"/>
    </row>
    <row r="36" spans="1:20" hidden="1" x14ac:dyDescent="0.2">
      <c r="A36" s="1" t="s">
        <v>136</v>
      </c>
      <c r="C36" s="1"/>
      <c r="D36" s="1"/>
      <c r="G36" s="3"/>
      <c r="H36" s="1"/>
      <c r="M36" s="2"/>
      <c r="N36" s="2"/>
      <c r="O36" s="2"/>
      <c r="P36" s="2"/>
      <c r="Q36" s="2"/>
      <c r="R36" s="2"/>
      <c r="S36" s="2"/>
      <c r="T36" s="2"/>
    </row>
    <row r="37" spans="1:20" hidden="1" x14ac:dyDescent="0.2">
      <c r="A37" s="1" t="s">
        <v>135</v>
      </c>
      <c r="C37" s="1"/>
      <c r="D37" s="1"/>
      <c r="G37" s="3"/>
      <c r="H37" s="1"/>
      <c r="M37" s="2"/>
      <c r="N37" s="2"/>
      <c r="O37" s="2"/>
      <c r="P37" s="2"/>
      <c r="Q37" s="2"/>
      <c r="R37" s="2"/>
      <c r="S37" s="2"/>
      <c r="T37" s="2"/>
    </row>
    <row r="38" spans="1:20" hidden="1" x14ac:dyDescent="0.2">
      <c r="A38" s="1" t="s">
        <v>134</v>
      </c>
      <c r="C38" s="1"/>
      <c r="D38" s="1"/>
      <c r="G38" s="3"/>
      <c r="H38" s="1"/>
      <c r="M38" s="2"/>
      <c r="N38" s="2"/>
      <c r="O38" s="2"/>
      <c r="P38" s="2"/>
      <c r="Q38" s="2"/>
      <c r="R38" s="2"/>
      <c r="S38" s="2"/>
      <c r="T38" s="2"/>
    </row>
    <row r="39" spans="1:20" hidden="1" x14ac:dyDescent="0.2">
      <c r="A39" s="1" t="s">
        <v>133</v>
      </c>
      <c r="C39" s="1"/>
      <c r="D39" s="1"/>
      <c r="G39" s="3"/>
      <c r="H39" s="1"/>
      <c r="M39" s="2"/>
      <c r="N39" s="2"/>
      <c r="O39" s="2"/>
      <c r="P39" s="2"/>
      <c r="Q39" s="2"/>
      <c r="R39" s="2"/>
      <c r="S39" s="2"/>
      <c r="T39" s="2"/>
    </row>
    <row r="40" spans="1:20" hidden="1" x14ac:dyDescent="0.2">
      <c r="A40" s="1" t="s">
        <v>132</v>
      </c>
      <c r="C40" s="1"/>
      <c r="D40" s="1"/>
      <c r="G40" s="3"/>
      <c r="H40" s="1"/>
      <c r="M40" s="2"/>
      <c r="N40" s="2"/>
      <c r="O40" s="2"/>
      <c r="P40" s="2"/>
      <c r="Q40" s="2"/>
      <c r="R40" s="2"/>
      <c r="S40" s="2"/>
      <c r="T40" s="2"/>
    </row>
    <row r="41" spans="1:20" hidden="1" x14ac:dyDescent="0.2">
      <c r="A41" s="1" t="s">
        <v>131</v>
      </c>
      <c r="C41" s="1"/>
      <c r="D41" s="1"/>
      <c r="G41" s="3"/>
      <c r="H41" s="1"/>
      <c r="M41" s="2"/>
      <c r="N41" s="2"/>
      <c r="O41" s="2"/>
      <c r="P41" s="2"/>
      <c r="Q41" s="2"/>
      <c r="R41" s="2"/>
      <c r="S41" s="2"/>
      <c r="T41" s="2"/>
    </row>
    <row r="42" spans="1:20" hidden="1" x14ac:dyDescent="0.2">
      <c r="A42" s="1" t="s">
        <v>130</v>
      </c>
      <c r="C42" s="1"/>
      <c r="D42" s="1"/>
      <c r="G42" s="3"/>
      <c r="H42" s="1"/>
      <c r="M42" s="2"/>
      <c r="N42" s="2"/>
      <c r="O42" s="2"/>
      <c r="P42" s="2"/>
      <c r="Q42" s="2"/>
      <c r="R42" s="2"/>
      <c r="S42" s="2"/>
      <c r="T42" s="2"/>
    </row>
    <row r="43" spans="1:20" hidden="1" x14ac:dyDescent="0.2">
      <c r="A43" s="1" t="s">
        <v>129</v>
      </c>
      <c r="C43" s="1"/>
      <c r="D43" s="1"/>
      <c r="G43" s="3"/>
      <c r="H43" s="1"/>
      <c r="M43" s="2"/>
      <c r="N43" s="2"/>
      <c r="O43" s="2"/>
      <c r="P43" s="2"/>
      <c r="Q43" s="2"/>
      <c r="R43" s="2"/>
      <c r="S43" s="2"/>
      <c r="T43" s="2"/>
    </row>
    <row r="44" spans="1:20" hidden="1" x14ac:dyDescent="0.2">
      <c r="A44" s="1" t="s">
        <v>128</v>
      </c>
      <c r="C44" s="1"/>
      <c r="D44" s="1"/>
      <c r="G44" s="3"/>
      <c r="H44" s="1"/>
      <c r="M44" s="2"/>
      <c r="N44" s="2"/>
      <c r="O44" s="2"/>
      <c r="P44" s="2"/>
      <c r="Q44" s="2"/>
      <c r="R44" s="2"/>
      <c r="S44" s="2"/>
      <c r="T44" s="2"/>
    </row>
    <row r="45" spans="1:20" hidden="1" x14ac:dyDescent="0.2">
      <c r="A45" s="1" t="s">
        <v>127</v>
      </c>
      <c r="C45" s="1"/>
      <c r="D45" s="1"/>
      <c r="G45" s="3"/>
      <c r="H45" s="1"/>
      <c r="M45" s="2"/>
      <c r="N45" s="2"/>
      <c r="O45" s="2"/>
      <c r="P45" s="2"/>
      <c r="Q45" s="2"/>
      <c r="R45" s="2"/>
      <c r="S45" s="2"/>
      <c r="T45" s="2"/>
    </row>
    <row r="46" spans="1:20" hidden="1" x14ac:dyDescent="0.2">
      <c r="A46" s="1" t="s">
        <v>126</v>
      </c>
      <c r="C46" s="1"/>
      <c r="D46" s="1"/>
      <c r="G46" s="3"/>
      <c r="H46" s="1"/>
      <c r="M46" s="2"/>
      <c r="N46" s="2"/>
      <c r="O46" s="2"/>
      <c r="P46" s="2"/>
      <c r="Q46" s="2"/>
      <c r="R46" s="2"/>
      <c r="S46" s="2"/>
      <c r="T46" s="2"/>
    </row>
    <row r="47" spans="1:20" hidden="1" x14ac:dyDescent="0.2">
      <c r="A47" s="1" t="s">
        <v>125</v>
      </c>
      <c r="C47" s="1"/>
      <c r="D47" s="1"/>
      <c r="G47" s="3"/>
      <c r="H47" s="1"/>
      <c r="M47" s="2"/>
      <c r="N47" s="2"/>
      <c r="O47" s="2"/>
      <c r="P47" s="2"/>
      <c r="Q47" s="2"/>
      <c r="R47" s="2"/>
      <c r="S47" s="2"/>
      <c r="T47" s="2"/>
    </row>
    <row r="48" spans="1:20" hidden="1" x14ac:dyDescent="0.2">
      <c r="A48" s="1" t="s">
        <v>124</v>
      </c>
      <c r="C48" s="1"/>
      <c r="D48" s="1"/>
      <c r="G48" s="3"/>
      <c r="H48" s="1"/>
      <c r="M48" s="2"/>
      <c r="N48" s="2"/>
      <c r="O48" s="2"/>
      <c r="P48" s="2"/>
      <c r="Q48" s="2"/>
      <c r="R48" s="2"/>
      <c r="S48" s="2"/>
      <c r="T48" s="2"/>
    </row>
    <row r="49" spans="1:20" hidden="1" x14ac:dyDescent="0.2">
      <c r="A49" s="1" t="s">
        <v>123</v>
      </c>
      <c r="C49" s="1"/>
      <c r="D49" s="1"/>
      <c r="G49" s="3"/>
      <c r="H49" s="1"/>
      <c r="M49" s="2"/>
      <c r="N49" s="2"/>
      <c r="O49" s="2"/>
      <c r="P49" s="2"/>
      <c r="Q49" s="2"/>
      <c r="R49" s="2"/>
      <c r="S49" s="2"/>
      <c r="T49" s="2"/>
    </row>
    <row r="50" spans="1:20" hidden="1" x14ac:dyDescent="0.2">
      <c r="A50" s="1" t="s">
        <v>122</v>
      </c>
      <c r="C50" s="1"/>
      <c r="D50" s="1"/>
      <c r="G50" s="3"/>
      <c r="H50" s="1"/>
      <c r="M50" s="2"/>
      <c r="N50" s="2"/>
      <c r="O50" s="2"/>
      <c r="P50" s="2"/>
      <c r="Q50" s="2"/>
      <c r="R50" s="2"/>
      <c r="S50" s="2"/>
      <c r="T50" s="2"/>
    </row>
    <row r="51" spans="1:20" hidden="1" x14ac:dyDescent="0.2">
      <c r="A51" s="1" t="s">
        <v>121</v>
      </c>
      <c r="C51" s="1"/>
      <c r="D51" s="1"/>
      <c r="G51" s="3"/>
      <c r="H51" s="1"/>
      <c r="M51" s="2"/>
      <c r="N51" s="2"/>
      <c r="O51" s="2"/>
      <c r="P51" s="2"/>
      <c r="Q51" s="2"/>
      <c r="R51" s="2"/>
      <c r="S51" s="2"/>
      <c r="T51" s="2"/>
    </row>
    <row r="52" spans="1:20" hidden="1" x14ac:dyDescent="0.2">
      <c r="A52" s="1" t="s">
        <v>120</v>
      </c>
      <c r="C52" s="1"/>
      <c r="D52" s="1"/>
      <c r="G52" s="3"/>
      <c r="H52" s="1"/>
      <c r="M52" s="2"/>
      <c r="N52" s="2"/>
      <c r="O52" s="2"/>
      <c r="P52" s="2"/>
      <c r="Q52" s="2"/>
      <c r="R52" s="2"/>
      <c r="S52" s="2"/>
      <c r="T52" s="2"/>
    </row>
    <row r="53" spans="1:20" hidden="1" x14ac:dyDescent="0.2">
      <c r="A53" s="1" t="s">
        <v>119</v>
      </c>
      <c r="C53" s="1"/>
      <c r="D53" s="1"/>
      <c r="G53" s="3"/>
      <c r="H53" s="1"/>
      <c r="M53" s="2"/>
      <c r="N53" s="2"/>
      <c r="O53" s="2"/>
      <c r="P53" s="2"/>
      <c r="Q53" s="2"/>
      <c r="R53" s="2"/>
      <c r="S53" s="2"/>
      <c r="T53" s="2"/>
    </row>
    <row r="54" spans="1:20" hidden="1" x14ac:dyDescent="0.2">
      <c r="A54" s="1" t="s">
        <v>118</v>
      </c>
      <c r="C54" s="1"/>
      <c r="D54" s="1"/>
      <c r="G54" s="3"/>
      <c r="H54" s="1"/>
      <c r="M54" s="2"/>
      <c r="N54" s="2"/>
      <c r="O54" s="2"/>
      <c r="P54" s="2"/>
      <c r="Q54" s="2"/>
      <c r="R54" s="2"/>
      <c r="S54" s="2"/>
      <c r="T54" s="2"/>
    </row>
    <row r="55" spans="1:20" hidden="1" x14ac:dyDescent="0.2">
      <c r="A55" s="1" t="s">
        <v>117</v>
      </c>
      <c r="C55" s="1"/>
      <c r="D55" s="1"/>
      <c r="G55" s="3"/>
      <c r="H55" s="1"/>
      <c r="M55" s="2"/>
      <c r="N55" s="2"/>
      <c r="O55" s="2"/>
      <c r="P55" s="2"/>
      <c r="Q55" s="2"/>
      <c r="R55" s="2"/>
      <c r="S55" s="2"/>
      <c r="T55" s="2"/>
    </row>
    <row r="56" spans="1:20" hidden="1" x14ac:dyDescent="0.2">
      <c r="A56" s="1" t="s">
        <v>116</v>
      </c>
      <c r="C56" s="1"/>
      <c r="D56" s="1"/>
      <c r="G56" s="3"/>
      <c r="H56" s="1"/>
      <c r="M56" s="2"/>
      <c r="N56" s="2"/>
      <c r="O56" s="2"/>
      <c r="P56" s="2"/>
      <c r="Q56" s="2"/>
      <c r="R56" s="2"/>
      <c r="S56" s="2"/>
      <c r="T56" s="2"/>
    </row>
    <row r="57" spans="1:20" hidden="1" x14ac:dyDescent="0.2">
      <c r="A57" s="1" t="s">
        <v>115</v>
      </c>
      <c r="E57" s="44"/>
    </row>
    <row r="58" spans="1:20" hidden="1" x14ac:dyDescent="0.2">
      <c r="A58" s="1" t="s">
        <v>114</v>
      </c>
    </row>
    <row r="59" spans="1:20" hidden="1" x14ac:dyDescent="0.2">
      <c r="A59" s="1" t="s">
        <v>113</v>
      </c>
      <c r="B59" s="1" t="s">
        <v>112</v>
      </c>
      <c r="C59" s="1" t="s">
        <v>111</v>
      </c>
      <c r="D59" s="1"/>
      <c r="E59" s="44" t="s">
        <v>110</v>
      </c>
      <c r="F59" s="44" t="s">
        <v>109</v>
      </c>
      <c r="G59" s="1" t="s">
        <v>108</v>
      </c>
      <c r="H59" s="1" t="s">
        <v>107</v>
      </c>
      <c r="I59" s="1" t="s">
        <v>106</v>
      </c>
      <c r="J59" s="1"/>
      <c r="K59" s="1"/>
    </row>
    <row r="60" spans="1:20" s="36" customFormat="1" hidden="1" x14ac:dyDescent="0.2">
      <c r="A60" s="36" t="s">
        <v>102</v>
      </c>
      <c r="B60" s="257" t="s">
        <v>104</v>
      </c>
      <c r="C60" s="258"/>
      <c r="D60" s="259"/>
      <c r="E60" s="260" t="s">
        <v>105</v>
      </c>
      <c r="F60" s="261"/>
      <c r="G60" s="262"/>
      <c r="H60" s="263" t="s">
        <v>103</v>
      </c>
      <c r="I60" s="264"/>
      <c r="J60" s="264"/>
      <c r="K60" s="265"/>
    </row>
    <row r="61" spans="1:20" s="36" customFormat="1" x14ac:dyDescent="0.2">
      <c r="A61" s="36" t="s">
        <v>100</v>
      </c>
      <c r="B61" s="257" t="s">
        <v>104</v>
      </c>
      <c r="C61" s="258"/>
      <c r="D61" s="259"/>
      <c r="E61" s="260" t="s">
        <v>167</v>
      </c>
      <c r="F61" s="261"/>
      <c r="G61" s="262"/>
      <c r="H61" s="263" t="s">
        <v>103</v>
      </c>
      <c r="I61" s="264"/>
      <c r="J61" s="264"/>
      <c r="K61" s="265"/>
    </row>
    <row r="62" spans="1:20" s="36" customFormat="1" ht="36.75" hidden="1" customHeight="1" x14ac:dyDescent="0.2">
      <c r="A62" s="36" t="s">
        <v>102</v>
      </c>
      <c r="B62" s="39" t="s">
        <v>99</v>
      </c>
      <c r="C62" s="38" t="s">
        <v>98</v>
      </c>
      <c r="D62" s="43" t="s">
        <v>97</v>
      </c>
      <c r="E62" s="42"/>
      <c r="F62" s="41" t="s">
        <v>101</v>
      </c>
      <c r="G62" s="40"/>
      <c r="H62" s="39" t="s">
        <v>95</v>
      </c>
      <c r="I62" s="38" t="s">
        <v>94</v>
      </c>
      <c r="J62" s="38" t="s">
        <v>93</v>
      </c>
      <c r="K62" s="37" t="s">
        <v>92</v>
      </c>
    </row>
    <row r="63" spans="1:20" s="36" customFormat="1" ht="36.75" customHeight="1" x14ac:dyDescent="0.2">
      <c r="A63" s="36" t="s">
        <v>100</v>
      </c>
      <c r="B63" s="39" t="s">
        <v>99</v>
      </c>
      <c r="C63" s="38" t="s">
        <v>98</v>
      </c>
      <c r="D63" s="43" t="s">
        <v>97</v>
      </c>
      <c r="E63" s="42"/>
      <c r="F63" s="41" t="s">
        <v>96</v>
      </c>
      <c r="G63" s="40"/>
      <c r="H63" s="39" t="s">
        <v>95</v>
      </c>
      <c r="I63" s="38" t="s">
        <v>94</v>
      </c>
      <c r="J63" s="38" t="s">
        <v>93</v>
      </c>
      <c r="K63" s="37" t="s">
        <v>92</v>
      </c>
    </row>
    <row r="64" spans="1:20" s="4" customFormat="1" hidden="1" x14ac:dyDescent="0.2">
      <c r="A64" s="4" t="s">
        <v>91</v>
      </c>
      <c r="C64" s="34"/>
      <c r="D64" s="34"/>
      <c r="E64" s="35"/>
      <c r="F64" s="35"/>
      <c r="G64" s="34"/>
      <c r="H64" s="34"/>
      <c r="I64" s="33"/>
      <c r="J64" s="33"/>
      <c r="K64" s="33"/>
    </row>
    <row r="65" spans="1:11" s="4" customFormat="1" hidden="1" x14ac:dyDescent="0.2">
      <c r="A65" s="4" t="s">
        <v>90</v>
      </c>
      <c r="B65" s="32" t="s">
        <v>84</v>
      </c>
      <c r="C65" s="31" t="s">
        <v>84</v>
      </c>
      <c r="D65" s="30" t="s">
        <v>84</v>
      </c>
      <c r="E65" s="29" t="s">
        <v>87</v>
      </c>
      <c r="F65" s="28" t="s">
        <v>86</v>
      </c>
      <c r="G65" s="27" t="s">
        <v>85</v>
      </c>
      <c r="H65" s="26" t="s">
        <v>84</v>
      </c>
      <c r="I65" s="25" t="s">
        <v>84</v>
      </c>
      <c r="J65" s="25" t="s">
        <v>84</v>
      </c>
      <c r="K65" s="24" t="s">
        <v>83</v>
      </c>
    </row>
    <row r="66" spans="1:11" s="4" customFormat="1" hidden="1" x14ac:dyDescent="0.2">
      <c r="A66" s="9" t="s">
        <v>89</v>
      </c>
      <c r="B66" s="21"/>
      <c r="C66" s="21"/>
      <c r="D66" s="21"/>
      <c r="E66" s="22"/>
      <c r="F66" s="22"/>
      <c r="G66" s="21"/>
      <c r="H66" s="21"/>
      <c r="I66" s="21"/>
      <c r="J66" s="21"/>
      <c r="K66" s="21"/>
    </row>
    <row r="67" spans="1:11" s="4" customFormat="1" hidden="1" x14ac:dyDescent="0.2">
      <c r="A67" s="9" t="s">
        <v>88</v>
      </c>
      <c r="B67" s="23"/>
      <c r="C67" s="21"/>
      <c r="D67" s="21"/>
      <c r="E67" s="22"/>
      <c r="F67" s="22"/>
      <c r="G67" s="21"/>
      <c r="H67" s="21"/>
      <c r="I67" s="21"/>
      <c r="J67" s="21"/>
      <c r="K67" s="21"/>
    </row>
    <row r="68" spans="1:11" s="4" customFormat="1" x14ac:dyDescent="0.2">
      <c r="A68" s="4" t="s">
        <v>16</v>
      </c>
      <c r="B68" s="32" t="s">
        <v>84</v>
      </c>
      <c r="C68" s="31" t="s">
        <v>84</v>
      </c>
      <c r="D68" s="30" t="s">
        <v>84</v>
      </c>
      <c r="E68" s="29" t="s">
        <v>87</v>
      </c>
      <c r="F68" s="28" t="s">
        <v>86</v>
      </c>
      <c r="G68" s="27" t="s">
        <v>85</v>
      </c>
      <c r="H68" s="26" t="s">
        <v>84</v>
      </c>
      <c r="I68" s="25" t="s">
        <v>84</v>
      </c>
      <c r="J68" s="25" t="s">
        <v>84</v>
      </c>
      <c r="K68" s="24" t="s">
        <v>83</v>
      </c>
    </row>
    <row r="69" spans="1:11" s="4" customFormat="1" x14ac:dyDescent="0.2">
      <c r="A69" s="9" t="s">
        <v>16</v>
      </c>
      <c r="B69" s="21"/>
      <c r="C69" s="21"/>
      <c r="D69" s="21"/>
      <c r="E69" s="22"/>
      <c r="F69" s="22"/>
      <c r="G69" s="21"/>
      <c r="H69" s="21"/>
      <c r="I69" s="21"/>
      <c r="J69" s="21"/>
      <c r="K69" s="21"/>
    </row>
    <row r="70" spans="1:11" s="4" customFormat="1" x14ac:dyDescent="0.2">
      <c r="A70" s="9" t="s">
        <v>16</v>
      </c>
      <c r="B70" s="23"/>
      <c r="C70" s="21"/>
      <c r="D70" s="21"/>
      <c r="E70" s="22"/>
      <c r="F70" s="22"/>
      <c r="G70" s="21"/>
      <c r="H70" s="21"/>
      <c r="I70" s="21"/>
      <c r="J70" s="21"/>
      <c r="K70" s="21"/>
    </row>
    <row r="71" spans="1:11" s="4" customFormat="1" x14ac:dyDescent="0.2">
      <c r="A71" s="9" t="s">
        <v>15</v>
      </c>
      <c r="B71" s="17">
        <v>52010</v>
      </c>
      <c r="C71" s="17">
        <v>-3174</v>
      </c>
      <c r="D71" s="17">
        <f t="shared" ref="D71:D79" si="0">B71+C71</f>
        <v>48836</v>
      </c>
      <c r="E71" s="20">
        <v>70</v>
      </c>
      <c r="F71" s="19">
        <v>170630</v>
      </c>
      <c r="G71" s="18" t="s">
        <v>82</v>
      </c>
      <c r="H71" s="17">
        <v>19692.66</v>
      </c>
      <c r="I71" s="17">
        <v>31152</v>
      </c>
      <c r="J71" s="17">
        <f t="shared" ref="J71:J79" si="1">H71-I71</f>
        <v>-11459.34</v>
      </c>
      <c r="K71" s="17">
        <f t="shared" ref="K71:K80" si="2">IF(I71=0,(IF(H71=0,0,100)),SUM(SUM(H71-I71)/I71)*100)</f>
        <v>-36.785246533127889</v>
      </c>
    </row>
    <row r="72" spans="1:11" s="4" customFormat="1" x14ac:dyDescent="0.2">
      <c r="A72" s="9" t="s">
        <v>15</v>
      </c>
      <c r="B72" s="17">
        <v>21047</v>
      </c>
      <c r="C72" s="17">
        <v>0</v>
      </c>
      <c r="D72" s="17">
        <f t="shared" si="0"/>
        <v>21047</v>
      </c>
      <c r="E72" s="20">
        <v>75</v>
      </c>
      <c r="F72" s="19">
        <v>170630</v>
      </c>
      <c r="G72" s="18" t="s">
        <v>81</v>
      </c>
      <c r="H72" s="17">
        <v>4043.49</v>
      </c>
      <c r="I72" s="17">
        <v>13892</v>
      </c>
      <c r="J72" s="17">
        <f t="shared" si="1"/>
        <v>-9848.51</v>
      </c>
      <c r="K72" s="17">
        <f t="shared" si="2"/>
        <v>-70.893391880218843</v>
      </c>
    </row>
    <row r="73" spans="1:11" s="4" customFormat="1" x14ac:dyDescent="0.2">
      <c r="A73" s="9" t="s">
        <v>15</v>
      </c>
      <c r="B73" s="17">
        <v>1000</v>
      </c>
      <c r="C73" s="17">
        <v>-500</v>
      </c>
      <c r="D73" s="17">
        <f t="shared" si="0"/>
        <v>500</v>
      </c>
      <c r="E73" s="20">
        <v>77</v>
      </c>
      <c r="F73" s="19">
        <v>170630</v>
      </c>
      <c r="G73" s="18" t="s">
        <v>80</v>
      </c>
      <c r="H73" s="17">
        <v>0</v>
      </c>
      <c r="I73" s="17">
        <v>160</v>
      </c>
      <c r="J73" s="17">
        <f t="shared" si="1"/>
        <v>-160</v>
      </c>
      <c r="K73" s="17">
        <f t="shared" si="2"/>
        <v>-100</v>
      </c>
    </row>
    <row r="74" spans="1:11" s="4" customFormat="1" x14ac:dyDescent="0.2">
      <c r="A74" s="9" t="s">
        <v>15</v>
      </c>
      <c r="B74" s="17">
        <v>69322</v>
      </c>
      <c r="C74" s="17">
        <v>2000</v>
      </c>
      <c r="D74" s="17">
        <f t="shared" si="0"/>
        <v>71322</v>
      </c>
      <c r="E74" s="20">
        <v>110</v>
      </c>
      <c r="F74" s="19">
        <v>170630</v>
      </c>
      <c r="G74" s="18" t="s">
        <v>79</v>
      </c>
      <c r="H74" s="17">
        <v>64945.5</v>
      </c>
      <c r="I74" s="17">
        <v>65547</v>
      </c>
      <c r="J74" s="17">
        <f t="shared" si="1"/>
        <v>-601.5</v>
      </c>
      <c r="K74" s="17">
        <f t="shared" si="2"/>
        <v>-0.91766213556684528</v>
      </c>
    </row>
    <row r="75" spans="1:11" s="4" customFormat="1" x14ac:dyDescent="0.2">
      <c r="A75" s="9" t="s">
        <v>15</v>
      </c>
      <c r="B75" s="17">
        <v>350937</v>
      </c>
      <c r="C75" s="17">
        <v>3234</v>
      </c>
      <c r="D75" s="17">
        <f t="shared" si="0"/>
        <v>354171</v>
      </c>
      <c r="E75" s="20">
        <v>120</v>
      </c>
      <c r="F75" s="19">
        <v>170630</v>
      </c>
      <c r="G75" s="18" t="s">
        <v>78</v>
      </c>
      <c r="H75" s="17">
        <v>298211.36</v>
      </c>
      <c r="I75" s="17">
        <v>324929</v>
      </c>
      <c r="J75" s="17">
        <f t="shared" si="1"/>
        <v>-26717.640000000014</v>
      </c>
      <c r="K75" s="17">
        <f t="shared" si="2"/>
        <v>-8.2226086314240998</v>
      </c>
    </row>
    <row r="76" spans="1:11" s="4" customFormat="1" x14ac:dyDescent="0.2">
      <c r="A76" s="9" t="s">
        <v>15</v>
      </c>
      <c r="B76" s="17">
        <v>0</v>
      </c>
      <c r="C76" s="17">
        <v>464</v>
      </c>
      <c r="D76" s="17">
        <f t="shared" si="0"/>
        <v>464</v>
      </c>
      <c r="E76" s="20">
        <v>190</v>
      </c>
      <c r="F76" s="19">
        <v>170630</v>
      </c>
      <c r="G76" s="18" t="s">
        <v>162</v>
      </c>
      <c r="H76" s="17">
        <v>464</v>
      </c>
      <c r="I76" s="17">
        <v>464</v>
      </c>
      <c r="J76" s="17">
        <f t="shared" si="1"/>
        <v>0</v>
      </c>
      <c r="K76" s="17">
        <f t="shared" si="2"/>
        <v>0</v>
      </c>
    </row>
    <row r="77" spans="1:11" s="4" customFormat="1" x14ac:dyDescent="0.2">
      <c r="A77" s="9" t="s">
        <v>15</v>
      </c>
      <c r="B77" s="17">
        <v>25441</v>
      </c>
      <c r="C77" s="17">
        <v>-2000</v>
      </c>
      <c r="D77" s="17">
        <f t="shared" si="0"/>
        <v>23441</v>
      </c>
      <c r="E77" s="20">
        <v>315</v>
      </c>
      <c r="F77" s="19">
        <v>170630</v>
      </c>
      <c r="G77" s="18" t="s">
        <v>77</v>
      </c>
      <c r="H77" s="17">
        <v>20088.86</v>
      </c>
      <c r="I77" s="17">
        <v>21347</v>
      </c>
      <c r="J77" s="17">
        <f t="shared" si="1"/>
        <v>-1258.1399999999994</v>
      </c>
      <c r="K77" s="17">
        <f t="shared" si="2"/>
        <v>-5.8937555628425518</v>
      </c>
    </row>
    <row r="78" spans="1:11" s="4" customFormat="1" x14ac:dyDescent="0.2">
      <c r="A78" s="9" t="s">
        <v>15</v>
      </c>
      <c r="B78" s="17">
        <v>36376</v>
      </c>
      <c r="C78" s="17">
        <v>500</v>
      </c>
      <c r="D78" s="17">
        <f t="shared" si="0"/>
        <v>36876</v>
      </c>
      <c r="E78" s="20">
        <v>320</v>
      </c>
      <c r="F78" s="19">
        <v>170630</v>
      </c>
      <c r="G78" s="18" t="s">
        <v>76</v>
      </c>
      <c r="H78" s="17">
        <v>33434.559999999998</v>
      </c>
      <c r="I78" s="17">
        <v>33688</v>
      </c>
      <c r="J78" s="17">
        <f t="shared" si="1"/>
        <v>-253.44000000000233</v>
      </c>
      <c r="K78" s="17">
        <f t="shared" si="2"/>
        <v>-0.75231536452149828</v>
      </c>
    </row>
    <row r="79" spans="1:11" s="4" customFormat="1" x14ac:dyDescent="0.2">
      <c r="A79" s="9" t="s">
        <v>15</v>
      </c>
      <c r="B79" s="17">
        <v>929455</v>
      </c>
      <c r="C79" s="17">
        <v>12000</v>
      </c>
      <c r="D79" s="17">
        <f t="shared" si="0"/>
        <v>941455</v>
      </c>
      <c r="E79" s="20">
        <v>710</v>
      </c>
      <c r="F79" s="19">
        <v>170630</v>
      </c>
      <c r="G79" s="18" t="s">
        <v>75</v>
      </c>
      <c r="H79" s="17">
        <v>858810.28</v>
      </c>
      <c r="I79" s="17">
        <v>859454</v>
      </c>
      <c r="J79" s="17">
        <f t="shared" si="1"/>
        <v>-643.71999999997206</v>
      </c>
      <c r="K79" s="17">
        <f t="shared" si="2"/>
        <v>-7.4898714765417596E-2</v>
      </c>
    </row>
    <row r="80" spans="1:11" s="4" customFormat="1" x14ac:dyDescent="0.2">
      <c r="A80" s="9" t="s">
        <v>10</v>
      </c>
      <c r="B80" s="14">
        <f>SUBTOTAL(9,B71:B79)</f>
        <v>1485588</v>
      </c>
      <c r="C80" s="14">
        <f>SUBTOTAL(9,C71:C79)</f>
        <v>12524</v>
      </c>
      <c r="D80" s="14">
        <f>SUBTOTAL(9,D71:D79)</f>
        <v>1498112</v>
      </c>
      <c r="E80" s="16"/>
      <c r="F80" s="15" t="s">
        <v>74</v>
      </c>
      <c r="G80" s="15"/>
      <c r="H80" s="14">
        <f>SUBTOTAL(9,H71:H79)</f>
        <v>1299690.71</v>
      </c>
      <c r="I80" s="14">
        <f>SUBTOTAL(9,I71:I79)</f>
        <v>1350633</v>
      </c>
      <c r="J80" s="14">
        <f>SUBTOTAL(9,J71:J79)</f>
        <v>-50942.289999999986</v>
      </c>
      <c r="K80" s="14">
        <f t="shared" si="2"/>
        <v>-3.7717344385928699</v>
      </c>
    </row>
    <row r="81" spans="1:11" s="4" customFormat="1" x14ac:dyDescent="0.2">
      <c r="A81" s="9" t="s">
        <v>11</v>
      </c>
      <c r="B81" s="10"/>
      <c r="C81" s="10"/>
      <c r="D81" s="10"/>
      <c r="E81" s="11"/>
      <c r="F81" s="11"/>
      <c r="G81" s="10"/>
      <c r="H81" s="10"/>
      <c r="I81" s="10"/>
      <c r="J81" s="10"/>
      <c r="K81" s="10"/>
    </row>
    <row r="82" spans="1:11" s="4" customFormat="1" x14ac:dyDescent="0.2">
      <c r="A82" s="9" t="s">
        <v>16</v>
      </c>
      <c r="B82" s="23"/>
      <c r="C82" s="21"/>
      <c r="D82" s="21"/>
      <c r="E82" s="22"/>
      <c r="F82" s="22"/>
      <c r="G82" s="21"/>
      <c r="H82" s="21"/>
      <c r="I82" s="21"/>
      <c r="J82" s="21"/>
      <c r="K82" s="21"/>
    </row>
    <row r="83" spans="1:11" s="4" customFormat="1" x14ac:dyDescent="0.2">
      <c r="A83" s="9" t="s">
        <v>15</v>
      </c>
      <c r="B83" s="17">
        <v>5000</v>
      </c>
      <c r="C83" s="17">
        <v>3000</v>
      </c>
      <c r="D83" s="17">
        <f>B83+C83</f>
        <v>8000</v>
      </c>
      <c r="E83" s="20">
        <v>81</v>
      </c>
      <c r="F83" s="19">
        <v>170630</v>
      </c>
      <c r="G83" s="18" t="s">
        <v>73</v>
      </c>
      <c r="H83" s="17">
        <v>5958.62</v>
      </c>
      <c r="I83" s="17">
        <v>6300</v>
      </c>
      <c r="J83" s="17">
        <f>H83-I83</f>
        <v>-341.38000000000011</v>
      </c>
      <c r="K83" s="17">
        <f>IF(I83=0,(IF(H83=0,0,100)),SUM(SUM(H83-I83)/I83)*100)</f>
        <v>-5.4187301587301606</v>
      </c>
    </row>
    <row r="84" spans="1:11" s="4" customFormat="1" x14ac:dyDescent="0.2">
      <c r="A84" s="9" t="s">
        <v>10</v>
      </c>
      <c r="B84" s="14">
        <f>SUBTOTAL(9,B83:B83)</f>
        <v>5000</v>
      </c>
      <c r="C84" s="14">
        <f>SUBTOTAL(9,C83:C83)</f>
        <v>3000</v>
      </c>
      <c r="D84" s="14">
        <f>SUBTOTAL(9,D83:D83)</f>
        <v>8000</v>
      </c>
      <c r="E84" s="16"/>
      <c r="F84" s="15" t="s">
        <v>72</v>
      </c>
      <c r="G84" s="15"/>
      <c r="H84" s="14">
        <f>SUBTOTAL(9,H83:H83)</f>
        <v>5958.62</v>
      </c>
      <c r="I84" s="14">
        <f>SUBTOTAL(9,I83:I83)</f>
        <v>6300</v>
      </c>
      <c r="J84" s="14">
        <f>SUBTOTAL(9,J83:J83)</f>
        <v>-341.38000000000011</v>
      </c>
      <c r="K84" s="14">
        <f>IF(I84=0,(IF(H84=0,0,100)),SUM(SUM(H84-I84)/I84)*100)</f>
        <v>-5.4187301587301606</v>
      </c>
    </row>
    <row r="85" spans="1:11" s="4" customFormat="1" x14ac:dyDescent="0.2">
      <c r="A85" s="9" t="s">
        <v>11</v>
      </c>
      <c r="B85" s="10"/>
      <c r="C85" s="10"/>
      <c r="D85" s="10"/>
      <c r="E85" s="11"/>
      <c r="F85" s="11"/>
      <c r="G85" s="10"/>
      <c r="H85" s="10"/>
      <c r="I85" s="10"/>
      <c r="J85" s="10"/>
      <c r="K85" s="10"/>
    </row>
    <row r="86" spans="1:11" s="4" customFormat="1" x14ac:dyDescent="0.2">
      <c r="A86" s="9" t="s">
        <v>16</v>
      </c>
      <c r="B86" s="23"/>
      <c r="C86" s="21"/>
      <c r="D86" s="21"/>
      <c r="E86" s="22"/>
      <c r="F86" s="22"/>
      <c r="G86" s="21"/>
      <c r="H86" s="21"/>
      <c r="I86" s="21"/>
      <c r="J86" s="21"/>
      <c r="K86" s="21"/>
    </row>
    <row r="87" spans="1:11" s="4" customFormat="1" x14ac:dyDescent="0.2">
      <c r="A87" s="9" t="s">
        <v>15</v>
      </c>
      <c r="B87" s="17">
        <v>10500</v>
      </c>
      <c r="C87" s="17">
        <v>0</v>
      </c>
      <c r="D87" s="17">
        <f t="shared" ref="D87:D98" si="3">B87+C87</f>
        <v>10500</v>
      </c>
      <c r="E87" s="20">
        <v>1090</v>
      </c>
      <c r="F87" s="19">
        <v>170630</v>
      </c>
      <c r="G87" s="18" t="s">
        <v>71</v>
      </c>
      <c r="H87" s="17">
        <v>2614.14</v>
      </c>
      <c r="I87" s="17">
        <v>6930</v>
      </c>
      <c r="J87" s="17">
        <f t="shared" ref="J87:J98" si="4">H87-I87</f>
        <v>-4315.8600000000006</v>
      </c>
      <c r="K87" s="17">
        <f t="shared" ref="K87:K99" si="5">IF(I87=0,(IF(H87=0,0,100)),SUM(SUM(H87-I87)/I87)*100)</f>
        <v>-62.277922077922085</v>
      </c>
    </row>
    <row r="88" spans="1:11" s="4" customFormat="1" x14ac:dyDescent="0.2">
      <c r="A88" s="9" t="s">
        <v>15</v>
      </c>
      <c r="B88" s="17">
        <v>10500</v>
      </c>
      <c r="C88" s="17">
        <v>0</v>
      </c>
      <c r="D88" s="17">
        <f t="shared" si="3"/>
        <v>10500</v>
      </c>
      <c r="E88" s="20">
        <v>1120</v>
      </c>
      <c r="F88" s="19">
        <v>170630</v>
      </c>
      <c r="G88" s="18" t="s">
        <v>70</v>
      </c>
      <c r="H88" s="17">
        <v>6075.07</v>
      </c>
      <c r="I88" s="17">
        <v>6930</v>
      </c>
      <c r="J88" s="17">
        <f t="shared" si="4"/>
        <v>-854.93000000000029</v>
      </c>
      <c r="K88" s="17">
        <f t="shared" si="5"/>
        <v>-12.33665223665224</v>
      </c>
    </row>
    <row r="89" spans="1:11" s="4" customFormat="1" x14ac:dyDescent="0.2">
      <c r="A89" s="9" t="s">
        <v>15</v>
      </c>
      <c r="B89" s="17">
        <v>5000</v>
      </c>
      <c r="C89" s="17">
        <v>0</v>
      </c>
      <c r="D89" s="17">
        <f t="shared" si="3"/>
        <v>5000</v>
      </c>
      <c r="E89" s="20">
        <v>1140</v>
      </c>
      <c r="F89" s="19">
        <v>170630</v>
      </c>
      <c r="G89" s="18" t="s">
        <v>69</v>
      </c>
      <c r="H89" s="17">
        <v>-767</v>
      </c>
      <c r="I89" s="17">
        <v>3300</v>
      </c>
      <c r="J89" s="17">
        <f t="shared" si="4"/>
        <v>-4067</v>
      </c>
      <c r="K89" s="17">
        <f t="shared" si="5"/>
        <v>-123.24242424242425</v>
      </c>
    </row>
    <row r="90" spans="1:11" s="4" customFormat="1" x14ac:dyDescent="0.2">
      <c r="A90" s="9" t="s">
        <v>15</v>
      </c>
      <c r="B90" s="17">
        <v>25143</v>
      </c>
      <c r="C90" s="17">
        <v>0</v>
      </c>
      <c r="D90" s="17">
        <f t="shared" si="3"/>
        <v>25143</v>
      </c>
      <c r="E90" s="20">
        <v>1240</v>
      </c>
      <c r="F90" s="19">
        <v>170630</v>
      </c>
      <c r="G90" s="18" t="s">
        <v>68</v>
      </c>
      <c r="H90" s="17">
        <v>16763</v>
      </c>
      <c r="I90" s="17">
        <v>16594</v>
      </c>
      <c r="J90" s="17">
        <f t="shared" si="4"/>
        <v>169</v>
      </c>
      <c r="K90" s="17">
        <f t="shared" si="5"/>
        <v>1.0184404001446306</v>
      </c>
    </row>
    <row r="91" spans="1:11" s="4" customFormat="1" x14ac:dyDescent="0.2">
      <c r="A91" s="9" t="s">
        <v>15</v>
      </c>
      <c r="B91" s="17">
        <v>6600</v>
      </c>
      <c r="C91" s="17">
        <v>0</v>
      </c>
      <c r="D91" s="17">
        <f t="shared" si="3"/>
        <v>6600</v>
      </c>
      <c r="E91" s="20">
        <v>1260</v>
      </c>
      <c r="F91" s="19">
        <v>170630</v>
      </c>
      <c r="G91" s="18" t="s">
        <v>67</v>
      </c>
      <c r="H91" s="17">
        <v>6568</v>
      </c>
      <c r="I91" s="17">
        <v>4356</v>
      </c>
      <c r="J91" s="17">
        <f t="shared" si="4"/>
        <v>2212</v>
      </c>
      <c r="K91" s="17">
        <f t="shared" si="5"/>
        <v>50.780532598714409</v>
      </c>
    </row>
    <row r="92" spans="1:11" s="4" customFormat="1" x14ac:dyDescent="0.2">
      <c r="A92" s="9" t="s">
        <v>15</v>
      </c>
      <c r="B92" s="17">
        <v>5600</v>
      </c>
      <c r="C92" s="17">
        <v>0</v>
      </c>
      <c r="D92" s="17">
        <f t="shared" si="3"/>
        <v>5600</v>
      </c>
      <c r="E92" s="20">
        <v>1263</v>
      </c>
      <c r="F92" s="19">
        <v>170630</v>
      </c>
      <c r="G92" s="18" t="s">
        <v>66</v>
      </c>
      <c r="H92" s="17">
        <v>5451</v>
      </c>
      <c r="I92" s="17">
        <v>3696</v>
      </c>
      <c r="J92" s="17">
        <f t="shared" si="4"/>
        <v>1755</v>
      </c>
      <c r="K92" s="17">
        <f t="shared" si="5"/>
        <v>47.483766233766232</v>
      </c>
    </row>
    <row r="93" spans="1:11" s="4" customFormat="1" x14ac:dyDescent="0.2">
      <c r="A93" s="9" t="s">
        <v>15</v>
      </c>
      <c r="B93" s="17">
        <v>16500</v>
      </c>
      <c r="C93" s="17">
        <v>0</v>
      </c>
      <c r="D93" s="17">
        <f t="shared" si="3"/>
        <v>16500</v>
      </c>
      <c r="E93" s="20">
        <v>1300</v>
      </c>
      <c r="F93" s="19">
        <v>170630</v>
      </c>
      <c r="G93" s="18" t="s">
        <v>163</v>
      </c>
      <c r="H93" s="17">
        <v>5828.11</v>
      </c>
      <c r="I93" s="17">
        <v>10890</v>
      </c>
      <c r="J93" s="17">
        <f t="shared" si="4"/>
        <v>-5061.8900000000003</v>
      </c>
      <c r="K93" s="17">
        <f t="shared" si="5"/>
        <v>-46.48200183654729</v>
      </c>
    </row>
    <row r="94" spans="1:11" s="4" customFormat="1" x14ac:dyDescent="0.2">
      <c r="A94" s="9" t="s">
        <v>15</v>
      </c>
      <c r="B94" s="17">
        <v>5000</v>
      </c>
      <c r="C94" s="17">
        <v>14250</v>
      </c>
      <c r="D94" s="17">
        <f t="shared" si="3"/>
        <v>19250</v>
      </c>
      <c r="E94" s="20">
        <v>1410</v>
      </c>
      <c r="F94" s="19">
        <v>170630</v>
      </c>
      <c r="G94" s="18" t="s">
        <v>65</v>
      </c>
      <c r="H94" s="17">
        <v>13262.59</v>
      </c>
      <c r="I94" s="17">
        <v>17550</v>
      </c>
      <c r="J94" s="17">
        <f t="shared" si="4"/>
        <v>-4287.41</v>
      </c>
      <c r="K94" s="17">
        <f t="shared" si="5"/>
        <v>-24.429686609686609</v>
      </c>
    </row>
    <row r="95" spans="1:11" s="4" customFormat="1" x14ac:dyDescent="0.2">
      <c r="A95" s="9" t="s">
        <v>15</v>
      </c>
      <c r="B95" s="17">
        <v>1500</v>
      </c>
      <c r="C95" s="17">
        <v>3000</v>
      </c>
      <c r="D95" s="17">
        <f t="shared" si="3"/>
        <v>4500</v>
      </c>
      <c r="E95" s="20">
        <v>1470</v>
      </c>
      <c r="F95" s="19">
        <v>170630</v>
      </c>
      <c r="G95" s="18" t="s">
        <v>64</v>
      </c>
      <c r="H95" s="17">
        <v>2888.46</v>
      </c>
      <c r="I95" s="17">
        <v>3990</v>
      </c>
      <c r="J95" s="17">
        <f t="shared" si="4"/>
        <v>-1101.54</v>
      </c>
      <c r="K95" s="17">
        <f t="shared" si="5"/>
        <v>-27.60751879699248</v>
      </c>
    </row>
    <row r="96" spans="1:11" s="4" customFormat="1" x14ac:dyDescent="0.2">
      <c r="A96" s="9" t="s">
        <v>15</v>
      </c>
      <c r="B96" s="17">
        <v>1200</v>
      </c>
      <c r="C96" s="17">
        <v>0</v>
      </c>
      <c r="D96" s="17">
        <f t="shared" si="3"/>
        <v>1200</v>
      </c>
      <c r="E96" s="20">
        <v>1520</v>
      </c>
      <c r="F96" s="19">
        <v>170630</v>
      </c>
      <c r="G96" s="18" t="s">
        <v>63</v>
      </c>
      <c r="H96" s="17">
        <v>886.92</v>
      </c>
      <c r="I96" s="17">
        <v>792</v>
      </c>
      <c r="J96" s="17">
        <f t="shared" si="4"/>
        <v>94.919999999999959</v>
      </c>
      <c r="K96" s="17">
        <f t="shared" si="5"/>
        <v>11.984848484848481</v>
      </c>
    </row>
    <row r="97" spans="1:11" s="4" customFormat="1" x14ac:dyDescent="0.2">
      <c r="A97" s="9" t="s">
        <v>15</v>
      </c>
      <c r="B97" s="17">
        <v>7200</v>
      </c>
      <c r="C97" s="17">
        <v>0</v>
      </c>
      <c r="D97" s="17">
        <f t="shared" si="3"/>
        <v>7200</v>
      </c>
      <c r="E97" s="20">
        <v>1540</v>
      </c>
      <c r="F97" s="19">
        <v>170630</v>
      </c>
      <c r="G97" s="18" t="s">
        <v>62</v>
      </c>
      <c r="H97" s="17">
        <v>3422.64</v>
      </c>
      <c r="I97" s="17">
        <v>4752</v>
      </c>
      <c r="J97" s="17">
        <f t="shared" si="4"/>
        <v>-1329.3600000000001</v>
      </c>
      <c r="K97" s="17">
        <f t="shared" si="5"/>
        <v>-27.974747474747481</v>
      </c>
    </row>
    <row r="98" spans="1:11" s="4" customFormat="1" x14ac:dyDescent="0.2">
      <c r="A98" s="9" t="s">
        <v>15</v>
      </c>
      <c r="B98" s="17">
        <v>3000</v>
      </c>
      <c r="C98" s="17">
        <v>0</v>
      </c>
      <c r="D98" s="17">
        <f t="shared" si="3"/>
        <v>3000</v>
      </c>
      <c r="E98" s="20">
        <v>1820</v>
      </c>
      <c r="F98" s="19">
        <v>170630</v>
      </c>
      <c r="G98" s="18" t="s">
        <v>61</v>
      </c>
      <c r="H98" s="17">
        <v>822.58</v>
      </c>
      <c r="I98" s="17">
        <v>1980</v>
      </c>
      <c r="J98" s="17">
        <f t="shared" si="4"/>
        <v>-1157.42</v>
      </c>
      <c r="K98" s="17">
        <f t="shared" si="5"/>
        <v>-58.455555555555563</v>
      </c>
    </row>
    <row r="99" spans="1:11" s="4" customFormat="1" x14ac:dyDescent="0.2">
      <c r="A99" s="9" t="s">
        <v>10</v>
      </c>
      <c r="B99" s="14">
        <f>SUBTOTAL(9,B87:B98)</f>
        <v>97743</v>
      </c>
      <c r="C99" s="14">
        <f>SUBTOTAL(9,C87:C98)</f>
        <v>17250</v>
      </c>
      <c r="D99" s="14">
        <f>SUBTOTAL(9,D87:D98)</f>
        <v>114993</v>
      </c>
      <c r="E99" s="16"/>
      <c r="F99" s="15" t="s">
        <v>60</v>
      </c>
      <c r="G99" s="15"/>
      <c r="H99" s="14">
        <f>SUBTOTAL(9,H87:H98)</f>
        <v>63815.51</v>
      </c>
      <c r="I99" s="14">
        <f>SUBTOTAL(9,I87:I98)</f>
        <v>81760</v>
      </c>
      <c r="J99" s="14">
        <f>SUBTOTAL(9,J87:J98)</f>
        <v>-17944.489999999998</v>
      </c>
      <c r="K99" s="14">
        <f t="shared" si="5"/>
        <v>-21.947761741682971</v>
      </c>
    </row>
    <row r="100" spans="1:11" s="4" customFormat="1" x14ac:dyDescent="0.2">
      <c r="A100" s="9" t="s">
        <v>11</v>
      </c>
      <c r="B100" s="10"/>
      <c r="C100" s="10"/>
      <c r="D100" s="10"/>
      <c r="E100" s="11"/>
      <c r="F100" s="11"/>
      <c r="G100" s="10"/>
      <c r="H100" s="10"/>
      <c r="I100" s="10"/>
      <c r="J100" s="10"/>
      <c r="K100" s="10"/>
    </row>
    <row r="101" spans="1:11" s="4" customFormat="1" x14ac:dyDescent="0.2">
      <c r="A101" s="9" t="s">
        <v>16</v>
      </c>
      <c r="B101" s="23"/>
      <c r="C101" s="21"/>
      <c r="D101" s="21"/>
      <c r="E101" s="22"/>
      <c r="F101" s="22"/>
      <c r="G101" s="21"/>
      <c r="H101" s="21"/>
      <c r="I101" s="21"/>
      <c r="J101" s="21"/>
      <c r="K101" s="21"/>
    </row>
    <row r="102" spans="1:11" s="4" customFormat="1" x14ac:dyDescent="0.2">
      <c r="A102" s="9" t="s">
        <v>15</v>
      </c>
      <c r="B102" s="17">
        <v>3600</v>
      </c>
      <c r="C102" s="17">
        <v>0</v>
      </c>
      <c r="D102" s="17">
        <f>B102+C102</f>
        <v>3600</v>
      </c>
      <c r="E102" s="20">
        <v>2220</v>
      </c>
      <c r="F102" s="19">
        <v>170630</v>
      </c>
      <c r="G102" s="18" t="s">
        <v>161</v>
      </c>
      <c r="H102" s="17">
        <v>2748.64</v>
      </c>
      <c r="I102" s="17">
        <v>2376</v>
      </c>
      <c r="J102" s="17">
        <f>H102-I102</f>
        <v>372.63999999999987</v>
      </c>
      <c r="K102" s="17">
        <f>IF(I102=0,(IF(H102=0,0,100)),SUM(SUM(H102-I102)/I102)*100)</f>
        <v>15.683501683501678</v>
      </c>
    </row>
    <row r="103" spans="1:11" s="4" customFormat="1" x14ac:dyDescent="0.2">
      <c r="A103" s="9" t="s">
        <v>10</v>
      </c>
      <c r="B103" s="14">
        <f>SUBTOTAL(9,B102:B102)</f>
        <v>3600</v>
      </c>
      <c r="C103" s="14">
        <f>SUBTOTAL(9,C102:C102)</f>
        <v>0</v>
      </c>
      <c r="D103" s="14">
        <f>SUBTOTAL(9,D102:D102)</f>
        <v>3600</v>
      </c>
      <c r="E103" s="16"/>
      <c r="F103" s="15" t="s">
        <v>59</v>
      </c>
      <c r="G103" s="15"/>
      <c r="H103" s="14">
        <f>SUBTOTAL(9,H102:H102)</f>
        <v>2748.64</v>
      </c>
      <c r="I103" s="14">
        <f>SUBTOTAL(9,I102:I102)</f>
        <v>2376</v>
      </c>
      <c r="J103" s="14">
        <f>SUBTOTAL(9,J102:J102)</f>
        <v>372.63999999999987</v>
      </c>
      <c r="K103" s="14">
        <f>IF(I103=0,(IF(H103=0,0,100)),SUM(SUM(H103-I103)/I103)*100)</f>
        <v>15.683501683501678</v>
      </c>
    </row>
    <row r="104" spans="1:11" s="4" customFormat="1" x14ac:dyDescent="0.2">
      <c r="A104" s="9" t="s">
        <v>11</v>
      </c>
      <c r="B104" s="10"/>
      <c r="C104" s="10"/>
      <c r="D104" s="10"/>
      <c r="E104" s="11"/>
      <c r="F104" s="11"/>
      <c r="G104" s="10"/>
      <c r="H104" s="10"/>
      <c r="I104" s="10"/>
      <c r="J104" s="10"/>
      <c r="K104" s="10"/>
    </row>
    <row r="105" spans="1:11" s="4" customFormat="1" x14ac:dyDescent="0.2">
      <c r="A105" s="9" t="s">
        <v>16</v>
      </c>
      <c r="B105" s="23"/>
      <c r="C105" s="21"/>
      <c r="D105" s="21"/>
      <c r="E105" s="22"/>
      <c r="F105" s="22"/>
      <c r="G105" s="21"/>
      <c r="H105" s="21"/>
      <c r="I105" s="21"/>
      <c r="J105" s="21"/>
      <c r="K105" s="21"/>
    </row>
    <row r="106" spans="1:11" s="4" customFormat="1" x14ac:dyDescent="0.2">
      <c r="A106" s="9" t="s">
        <v>15</v>
      </c>
      <c r="B106" s="17">
        <v>500</v>
      </c>
      <c r="C106" s="17">
        <v>0</v>
      </c>
      <c r="D106" s="17">
        <f t="shared" ref="D106:D137" si="6">B106+C106</f>
        <v>500</v>
      </c>
      <c r="E106" s="20">
        <v>2710</v>
      </c>
      <c r="F106" s="19">
        <v>170630</v>
      </c>
      <c r="G106" s="18" t="s">
        <v>58</v>
      </c>
      <c r="H106" s="17">
        <v>341</v>
      </c>
      <c r="I106" s="17">
        <v>330</v>
      </c>
      <c r="J106" s="17">
        <f t="shared" ref="J106:J137" si="7">H106-I106</f>
        <v>11</v>
      </c>
      <c r="K106" s="17">
        <f t="shared" ref="K106:K138" si="8">IF(I106=0,(IF(H106=0,0,100)),SUM(SUM(H106-I106)/I106)*100)</f>
        <v>3.3333333333333335</v>
      </c>
    </row>
    <row r="107" spans="1:11" s="4" customFormat="1" x14ac:dyDescent="0.2">
      <c r="A107" s="9" t="s">
        <v>15</v>
      </c>
      <c r="B107" s="17">
        <v>3000</v>
      </c>
      <c r="C107" s="17">
        <v>0</v>
      </c>
      <c r="D107" s="17">
        <f t="shared" si="6"/>
        <v>3000</v>
      </c>
      <c r="E107" s="20">
        <v>2760</v>
      </c>
      <c r="F107" s="19">
        <v>170630</v>
      </c>
      <c r="G107" s="18" t="s">
        <v>57</v>
      </c>
      <c r="H107" s="17">
        <v>2816</v>
      </c>
      <c r="I107" s="17">
        <v>1980</v>
      </c>
      <c r="J107" s="17">
        <f t="shared" si="7"/>
        <v>836</v>
      </c>
      <c r="K107" s="17">
        <f t="shared" si="8"/>
        <v>42.222222222222221</v>
      </c>
    </row>
    <row r="108" spans="1:11" s="4" customFormat="1" x14ac:dyDescent="0.2">
      <c r="A108" s="9" t="s">
        <v>15</v>
      </c>
      <c r="B108" s="17">
        <v>1442</v>
      </c>
      <c r="C108" s="17">
        <v>0</v>
      </c>
      <c r="D108" s="17">
        <f t="shared" si="6"/>
        <v>1442</v>
      </c>
      <c r="E108" s="20">
        <v>2800</v>
      </c>
      <c r="F108" s="19">
        <v>170630</v>
      </c>
      <c r="G108" s="18" t="s">
        <v>56</v>
      </c>
      <c r="H108" s="17">
        <v>1441.96</v>
      </c>
      <c r="I108" s="17">
        <v>952</v>
      </c>
      <c r="J108" s="17">
        <f t="shared" si="7"/>
        <v>489.96000000000004</v>
      </c>
      <c r="K108" s="17">
        <f t="shared" si="8"/>
        <v>51.466386554621856</v>
      </c>
    </row>
    <row r="109" spans="1:11" s="4" customFormat="1" x14ac:dyDescent="0.2">
      <c r="A109" s="9" t="s">
        <v>15</v>
      </c>
      <c r="B109" s="17">
        <v>516</v>
      </c>
      <c r="C109" s="17">
        <v>0</v>
      </c>
      <c r="D109" s="17">
        <f t="shared" si="6"/>
        <v>516</v>
      </c>
      <c r="E109" s="20">
        <v>2840</v>
      </c>
      <c r="F109" s="19">
        <v>170630</v>
      </c>
      <c r="G109" s="18" t="s">
        <v>55</v>
      </c>
      <c r="H109" s="17">
        <v>516</v>
      </c>
      <c r="I109" s="17">
        <v>340</v>
      </c>
      <c r="J109" s="17">
        <f t="shared" si="7"/>
        <v>176</v>
      </c>
      <c r="K109" s="17">
        <f t="shared" si="8"/>
        <v>51.764705882352949</v>
      </c>
    </row>
    <row r="110" spans="1:11" s="4" customFormat="1" x14ac:dyDescent="0.2">
      <c r="A110" s="9" t="s">
        <v>15</v>
      </c>
      <c r="B110" s="17">
        <v>1000</v>
      </c>
      <c r="C110" s="17">
        <v>0</v>
      </c>
      <c r="D110" s="17">
        <f t="shared" si="6"/>
        <v>1000</v>
      </c>
      <c r="E110" s="20">
        <v>2870</v>
      </c>
      <c r="F110" s="19">
        <v>170630</v>
      </c>
      <c r="G110" s="18" t="s">
        <v>54</v>
      </c>
      <c r="H110" s="17">
        <v>1000</v>
      </c>
      <c r="I110" s="17">
        <v>660</v>
      </c>
      <c r="J110" s="17">
        <f t="shared" si="7"/>
        <v>340</v>
      </c>
      <c r="K110" s="17">
        <f t="shared" si="8"/>
        <v>51.515151515151516</v>
      </c>
    </row>
    <row r="111" spans="1:11" s="4" customFormat="1" x14ac:dyDescent="0.2">
      <c r="A111" s="9" t="s">
        <v>15</v>
      </c>
      <c r="B111" s="17">
        <v>0</v>
      </c>
      <c r="C111" s="17">
        <v>3000</v>
      </c>
      <c r="D111" s="17">
        <f t="shared" si="6"/>
        <v>3000</v>
      </c>
      <c r="E111" s="20">
        <v>2960</v>
      </c>
      <c r="F111" s="19">
        <v>170630</v>
      </c>
      <c r="G111" s="18" t="s">
        <v>53</v>
      </c>
      <c r="H111" s="17">
        <v>2050</v>
      </c>
      <c r="I111" s="17">
        <v>3000</v>
      </c>
      <c r="J111" s="17">
        <f t="shared" si="7"/>
        <v>-950</v>
      </c>
      <c r="K111" s="17">
        <f t="shared" si="8"/>
        <v>-31.666666666666664</v>
      </c>
    </row>
    <row r="112" spans="1:11" s="4" customFormat="1" x14ac:dyDescent="0.2">
      <c r="A112" s="9" t="s">
        <v>15</v>
      </c>
      <c r="B112" s="17">
        <v>800</v>
      </c>
      <c r="C112" s="17">
        <v>300</v>
      </c>
      <c r="D112" s="17">
        <f t="shared" si="6"/>
        <v>1100</v>
      </c>
      <c r="E112" s="20">
        <v>3000</v>
      </c>
      <c r="F112" s="19">
        <v>170630</v>
      </c>
      <c r="G112" s="18" t="s">
        <v>52</v>
      </c>
      <c r="H112" s="17">
        <v>778.39</v>
      </c>
      <c r="I112" s="17">
        <v>828</v>
      </c>
      <c r="J112" s="17">
        <f t="shared" si="7"/>
        <v>-49.610000000000014</v>
      </c>
      <c r="K112" s="17">
        <f t="shared" si="8"/>
        <v>-5.9915458937198078</v>
      </c>
    </row>
    <row r="113" spans="1:11" s="4" customFormat="1" x14ac:dyDescent="0.2">
      <c r="A113" s="9" t="s">
        <v>15</v>
      </c>
      <c r="B113" s="17">
        <v>1800</v>
      </c>
      <c r="C113" s="17">
        <v>0</v>
      </c>
      <c r="D113" s="17">
        <f t="shared" si="6"/>
        <v>1800</v>
      </c>
      <c r="E113" s="20">
        <v>3012</v>
      </c>
      <c r="F113" s="19">
        <v>170630</v>
      </c>
      <c r="G113" s="18" t="s">
        <v>51</v>
      </c>
      <c r="H113" s="17">
        <v>761.43</v>
      </c>
      <c r="I113" s="17">
        <v>1188</v>
      </c>
      <c r="J113" s="17">
        <f t="shared" si="7"/>
        <v>-426.57000000000005</v>
      </c>
      <c r="K113" s="17">
        <f t="shared" si="8"/>
        <v>-35.906565656565661</v>
      </c>
    </row>
    <row r="114" spans="1:11" s="4" customFormat="1" x14ac:dyDescent="0.2">
      <c r="A114" s="9" t="s">
        <v>15</v>
      </c>
      <c r="B114" s="17">
        <v>1398</v>
      </c>
      <c r="C114" s="17">
        <v>0</v>
      </c>
      <c r="D114" s="17">
        <f t="shared" si="6"/>
        <v>1398</v>
      </c>
      <c r="E114" s="20">
        <v>3200</v>
      </c>
      <c r="F114" s="19">
        <v>170630</v>
      </c>
      <c r="G114" s="18" t="s">
        <v>50</v>
      </c>
      <c r="H114" s="17">
        <v>1397.3</v>
      </c>
      <c r="I114" s="17">
        <v>922</v>
      </c>
      <c r="J114" s="17">
        <f t="shared" si="7"/>
        <v>475.29999999999995</v>
      </c>
      <c r="K114" s="17">
        <f t="shared" si="8"/>
        <v>51.550976138828631</v>
      </c>
    </row>
    <row r="115" spans="1:11" s="4" customFormat="1" x14ac:dyDescent="0.2">
      <c r="A115" s="9" t="s">
        <v>15</v>
      </c>
      <c r="B115" s="17">
        <v>1700</v>
      </c>
      <c r="C115" s="17">
        <v>0</v>
      </c>
      <c r="D115" s="17">
        <f t="shared" si="6"/>
        <v>1700</v>
      </c>
      <c r="E115" s="20">
        <v>3202</v>
      </c>
      <c r="F115" s="19">
        <v>170630</v>
      </c>
      <c r="G115" s="18" t="s">
        <v>49</v>
      </c>
      <c r="H115" s="17">
        <v>1700</v>
      </c>
      <c r="I115" s="17">
        <v>1122</v>
      </c>
      <c r="J115" s="17">
        <f t="shared" si="7"/>
        <v>578</v>
      </c>
      <c r="K115" s="17">
        <f t="shared" si="8"/>
        <v>51.515151515151516</v>
      </c>
    </row>
    <row r="116" spans="1:11" s="4" customFormat="1" x14ac:dyDescent="0.2">
      <c r="A116" s="9" t="s">
        <v>15</v>
      </c>
      <c r="B116" s="17">
        <v>1600</v>
      </c>
      <c r="C116" s="17">
        <v>0</v>
      </c>
      <c r="D116" s="17">
        <f t="shared" si="6"/>
        <v>1600</v>
      </c>
      <c r="E116" s="20">
        <v>3210</v>
      </c>
      <c r="F116" s="19">
        <v>170630</v>
      </c>
      <c r="G116" s="18" t="s">
        <v>48</v>
      </c>
      <c r="H116" s="17">
        <v>400</v>
      </c>
      <c r="I116" s="17">
        <v>1056</v>
      </c>
      <c r="J116" s="17">
        <f t="shared" si="7"/>
        <v>-656</v>
      </c>
      <c r="K116" s="17">
        <f t="shared" si="8"/>
        <v>-62.121212121212125</v>
      </c>
    </row>
    <row r="117" spans="1:11" s="4" customFormat="1" x14ac:dyDescent="0.2">
      <c r="A117" s="9" t="s">
        <v>15</v>
      </c>
      <c r="B117" s="17">
        <v>0</v>
      </c>
      <c r="C117" s="17">
        <v>14394</v>
      </c>
      <c r="D117" s="17">
        <f t="shared" si="6"/>
        <v>14394</v>
      </c>
      <c r="E117" s="20">
        <v>3211</v>
      </c>
      <c r="F117" s="19">
        <v>170630</v>
      </c>
      <c r="G117" s="18" t="s">
        <v>47</v>
      </c>
      <c r="H117" s="17">
        <v>14887</v>
      </c>
      <c r="I117" s="17">
        <v>14394</v>
      </c>
      <c r="J117" s="17">
        <f t="shared" si="7"/>
        <v>493</v>
      </c>
      <c r="K117" s="17">
        <f t="shared" si="8"/>
        <v>3.4250382103654302</v>
      </c>
    </row>
    <row r="118" spans="1:11" s="4" customFormat="1" x14ac:dyDescent="0.2">
      <c r="A118" s="9" t="s">
        <v>15</v>
      </c>
      <c r="B118" s="17">
        <v>5400</v>
      </c>
      <c r="C118" s="17">
        <v>0</v>
      </c>
      <c r="D118" s="17">
        <f t="shared" si="6"/>
        <v>5400</v>
      </c>
      <c r="E118" s="20">
        <v>3212</v>
      </c>
      <c r="F118" s="19">
        <v>170630</v>
      </c>
      <c r="G118" s="18" t="s">
        <v>46</v>
      </c>
      <c r="H118" s="17">
        <v>4709</v>
      </c>
      <c r="I118" s="17">
        <v>3564</v>
      </c>
      <c r="J118" s="17">
        <f t="shared" si="7"/>
        <v>1145</v>
      </c>
      <c r="K118" s="17">
        <f t="shared" si="8"/>
        <v>32.126823793490459</v>
      </c>
    </row>
    <row r="119" spans="1:11" s="4" customFormat="1" x14ac:dyDescent="0.2">
      <c r="A119" s="9" t="s">
        <v>15</v>
      </c>
      <c r="B119" s="17">
        <v>3900</v>
      </c>
      <c r="C119" s="17">
        <v>0</v>
      </c>
      <c r="D119" s="17">
        <f t="shared" si="6"/>
        <v>3900</v>
      </c>
      <c r="E119" s="20">
        <v>3230</v>
      </c>
      <c r="F119" s="19">
        <v>170630</v>
      </c>
      <c r="G119" s="18" t="s">
        <v>45</v>
      </c>
      <c r="H119" s="17">
        <v>2709.17</v>
      </c>
      <c r="I119" s="17">
        <v>2574</v>
      </c>
      <c r="J119" s="17">
        <f t="shared" si="7"/>
        <v>135.17000000000007</v>
      </c>
      <c r="K119" s="17">
        <f t="shared" si="8"/>
        <v>5.2513597513597539</v>
      </c>
    </row>
    <row r="120" spans="1:11" s="4" customFormat="1" x14ac:dyDescent="0.2">
      <c r="A120" s="9" t="s">
        <v>15</v>
      </c>
      <c r="B120" s="17">
        <v>6200</v>
      </c>
      <c r="C120" s="17">
        <v>0</v>
      </c>
      <c r="D120" s="17">
        <f t="shared" si="6"/>
        <v>6200</v>
      </c>
      <c r="E120" s="20">
        <v>3240</v>
      </c>
      <c r="F120" s="19">
        <v>170630</v>
      </c>
      <c r="G120" s="18" t="s">
        <v>44</v>
      </c>
      <c r="H120" s="17">
        <v>6247.12</v>
      </c>
      <c r="I120" s="17">
        <v>4092</v>
      </c>
      <c r="J120" s="17">
        <f t="shared" si="7"/>
        <v>2155.12</v>
      </c>
      <c r="K120" s="17">
        <f t="shared" si="8"/>
        <v>52.666666666666664</v>
      </c>
    </row>
    <row r="121" spans="1:11" s="4" customFormat="1" x14ac:dyDescent="0.2">
      <c r="A121" s="9" t="s">
        <v>15</v>
      </c>
      <c r="B121" s="17">
        <v>3000</v>
      </c>
      <c r="C121" s="17">
        <v>0</v>
      </c>
      <c r="D121" s="17">
        <f t="shared" si="6"/>
        <v>3000</v>
      </c>
      <c r="E121" s="20">
        <v>3311</v>
      </c>
      <c r="F121" s="19">
        <v>170630</v>
      </c>
      <c r="G121" s="18" t="s">
        <v>43</v>
      </c>
      <c r="H121" s="17">
        <v>2187.11</v>
      </c>
      <c r="I121" s="17">
        <v>1980</v>
      </c>
      <c r="J121" s="17">
        <f t="shared" si="7"/>
        <v>207.11000000000013</v>
      </c>
      <c r="K121" s="17">
        <f t="shared" si="8"/>
        <v>10.460101010101017</v>
      </c>
    </row>
    <row r="122" spans="1:11" s="4" customFormat="1" x14ac:dyDescent="0.2">
      <c r="A122" s="9" t="s">
        <v>15</v>
      </c>
      <c r="B122" s="17">
        <v>200</v>
      </c>
      <c r="C122" s="17">
        <v>0</v>
      </c>
      <c r="D122" s="17">
        <f t="shared" si="6"/>
        <v>200</v>
      </c>
      <c r="E122" s="20">
        <v>3315</v>
      </c>
      <c r="F122" s="19">
        <v>170630</v>
      </c>
      <c r="G122" s="18" t="s">
        <v>42</v>
      </c>
      <c r="H122" s="17">
        <v>36.94</v>
      </c>
      <c r="I122" s="17">
        <v>132</v>
      </c>
      <c r="J122" s="17">
        <f t="shared" si="7"/>
        <v>-95.06</v>
      </c>
      <c r="K122" s="17">
        <f t="shared" si="8"/>
        <v>-72.015151515151516</v>
      </c>
    </row>
    <row r="123" spans="1:11" s="4" customFormat="1" x14ac:dyDescent="0.2">
      <c r="A123" s="9" t="s">
        <v>15</v>
      </c>
      <c r="B123" s="17">
        <v>200</v>
      </c>
      <c r="C123" s="17">
        <v>0</v>
      </c>
      <c r="D123" s="17">
        <f t="shared" si="6"/>
        <v>200</v>
      </c>
      <c r="E123" s="20">
        <v>3316</v>
      </c>
      <c r="F123" s="19">
        <v>170630</v>
      </c>
      <c r="G123" s="18" t="s">
        <v>41</v>
      </c>
      <c r="H123" s="17">
        <v>178.28</v>
      </c>
      <c r="I123" s="17">
        <v>132</v>
      </c>
      <c r="J123" s="17">
        <f t="shared" si="7"/>
        <v>46.28</v>
      </c>
      <c r="K123" s="17">
        <f t="shared" si="8"/>
        <v>35.060606060606062</v>
      </c>
    </row>
    <row r="124" spans="1:11" s="4" customFormat="1" x14ac:dyDescent="0.2">
      <c r="A124" s="9" t="s">
        <v>15</v>
      </c>
      <c r="B124" s="17">
        <v>18000</v>
      </c>
      <c r="C124" s="17">
        <v>4250</v>
      </c>
      <c r="D124" s="17">
        <f t="shared" si="6"/>
        <v>22250</v>
      </c>
      <c r="E124" s="20">
        <v>3321</v>
      </c>
      <c r="F124" s="19">
        <v>170630</v>
      </c>
      <c r="G124" s="18" t="s">
        <v>40</v>
      </c>
      <c r="H124" s="17">
        <v>20071.150000000001</v>
      </c>
      <c r="I124" s="17">
        <v>16130</v>
      </c>
      <c r="J124" s="17">
        <f t="shared" si="7"/>
        <v>3941.1500000000015</v>
      </c>
      <c r="K124" s="17">
        <f t="shared" si="8"/>
        <v>24.433663980161199</v>
      </c>
    </row>
    <row r="125" spans="1:11" s="4" customFormat="1" x14ac:dyDescent="0.2">
      <c r="A125" s="9" t="s">
        <v>15</v>
      </c>
      <c r="B125" s="17">
        <v>600</v>
      </c>
      <c r="C125" s="17">
        <v>0</v>
      </c>
      <c r="D125" s="17">
        <f t="shared" si="6"/>
        <v>600</v>
      </c>
      <c r="E125" s="20">
        <v>3330</v>
      </c>
      <c r="F125" s="19">
        <v>170630</v>
      </c>
      <c r="G125" s="18" t="s">
        <v>39</v>
      </c>
      <c r="H125" s="17">
        <v>565.5</v>
      </c>
      <c r="I125" s="17">
        <v>396</v>
      </c>
      <c r="J125" s="17">
        <f t="shared" si="7"/>
        <v>169.5</v>
      </c>
      <c r="K125" s="17">
        <f t="shared" si="8"/>
        <v>42.803030303030305</v>
      </c>
    </row>
    <row r="126" spans="1:11" s="4" customFormat="1" x14ac:dyDescent="0.2">
      <c r="A126" s="9" t="s">
        <v>15</v>
      </c>
      <c r="B126" s="17">
        <v>7500</v>
      </c>
      <c r="C126" s="17">
        <v>34049</v>
      </c>
      <c r="D126" s="17">
        <f t="shared" si="6"/>
        <v>41549</v>
      </c>
      <c r="E126" s="20">
        <v>3361</v>
      </c>
      <c r="F126" s="19">
        <v>170630</v>
      </c>
      <c r="G126" s="18" t="s">
        <v>38</v>
      </c>
      <c r="H126" s="17">
        <v>3710.11</v>
      </c>
      <c r="I126" s="17">
        <v>38999</v>
      </c>
      <c r="J126" s="17">
        <f t="shared" si="7"/>
        <v>-35288.89</v>
      </c>
      <c r="K126" s="17">
        <f t="shared" si="8"/>
        <v>-90.486653503935997</v>
      </c>
    </row>
    <row r="127" spans="1:11" s="4" customFormat="1" x14ac:dyDescent="0.2">
      <c r="A127" s="9" t="s">
        <v>15</v>
      </c>
      <c r="B127" s="17">
        <v>2000</v>
      </c>
      <c r="C127" s="17">
        <v>0</v>
      </c>
      <c r="D127" s="17">
        <f t="shared" si="6"/>
        <v>2000</v>
      </c>
      <c r="E127" s="20">
        <v>3370</v>
      </c>
      <c r="F127" s="19">
        <v>170630</v>
      </c>
      <c r="G127" s="18" t="s">
        <v>37</v>
      </c>
      <c r="H127" s="17">
        <v>1018.94</v>
      </c>
      <c r="I127" s="17">
        <v>1320</v>
      </c>
      <c r="J127" s="17">
        <f t="shared" si="7"/>
        <v>-301.05999999999995</v>
      </c>
      <c r="K127" s="17">
        <f t="shared" si="8"/>
        <v>-22.807575757575755</v>
      </c>
    </row>
    <row r="128" spans="1:11" s="4" customFormat="1" x14ac:dyDescent="0.2">
      <c r="A128" s="9" t="s">
        <v>15</v>
      </c>
      <c r="B128" s="17">
        <v>5500</v>
      </c>
      <c r="C128" s="17">
        <v>0</v>
      </c>
      <c r="D128" s="17">
        <f t="shared" si="6"/>
        <v>5500</v>
      </c>
      <c r="E128" s="20">
        <v>3393</v>
      </c>
      <c r="F128" s="19">
        <v>170630</v>
      </c>
      <c r="G128" s="18" t="s">
        <v>164</v>
      </c>
      <c r="H128" s="17">
        <v>4102.38</v>
      </c>
      <c r="I128" s="17">
        <v>3630</v>
      </c>
      <c r="J128" s="17">
        <f t="shared" si="7"/>
        <v>472.38000000000011</v>
      </c>
      <c r="K128" s="17">
        <f t="shared" si="8"/>
        <v>13.013223140495873</v>
      </c>
    </row>
    <row r="129" spans="1:11" s="4" customFormat="1" x14ac:dyDescent="0.2">
      <c r="A129" s="9" t="s">
        <v>15</v>
      </c>
      <c r="B129" s="17">
        <v>1025</v>
      </c>
      <c r="C129" s="17">
        <v>0</v>
      </c>
      <c r="D129" s="17">
        <f t="shared" si="6"/>
        <v>1025</v>
      </c>
      <c r="E129" s="20">
        <v>3600</v>
      </c>
      <c r="F129" s="19">
        <v>170630</v>
      </c>
      <c r="G129" s="18" t="s">
        <v>36</v>
      </c>
      <c r="H129" s="17">
        <v>57</v>
      </c>
      <c r="I129" s="17">
        <v>676</v>
      </c>
      <c r="J129" s="17">
        <f t="shared" si="7"/>
        <v>-619</v>
      </c>
      <c r="K129" s="17">
        <f t="shared" si="8"/>
        <v>-91.568047337278102</v>
      </c>
    </row>
    <row r="130" spans="1:11" s="4" customFormat="1" x14ac:dyDescent="0.2">
      <c r="A130" s="9" t="s">
        <v>15</v>
      </c>
      <c r="B130" s="17">
        <v>1000</v>
      </c>
      <c r="C130" s="17">
        <v>0</v>
      </c>
      <c r="D130" s="17">
        <f t="shared" si="6"/>
        <v>1000</v>
      </c>
      <c r="E130" s="20">
        <v>3720</v>
      </c>
      <c r="F130" s="19">
        <v>170630</v>
      </c>
      <c r="G130" s="18" t="s">
        <v>160</v>
      </c>
      <c r="H130" s="17">
        <v>0</v>
      </c>
      <c r="I130" s="17">
        <v>660</v>
      </c>
      <c r="J130" s="17">
        <f t="shared" si="7"/>
        <v>-660</v>
      </c>
      <c r="K130" s="17">
        <f t="shared" si="8"/>
        <v>-100</v>
      </c>
    </row>
    <row r="131" spans="1:11" s="4" customFormat="1" x14ac:dyDescent="0.2">
      <c r="A131" s="9" t="s">
        <v>15</v>
      </c>
      <c r="B131" s="17">
        <v>1500</v>
      </c>
      <c r="C131" s="17">
        <v>0</v>
      </c>
      <c r="D131" s="17">
        <f t="shared" si="6"/>
        <v>1500</v>
      </c>
      <c r="E131" s="20">
        <v>3723</v>
      </c>
      <c r="F131" s="19">
        <v>170630</v>
      </c>
      <c r="G131" s="18" t="s">
        <v>35</v>
      </c>
      <c r="H131" s="17">
        <v>0</v>
      </c>
      <c r="I131" s="17">
        <v>990</v>
      </c>
      <c r="J131" s="17">
        <f t="shared" si="7"/>
        <v>-990</v>
      </c>
      <c r="K131" s="17">
        <f t="shared" si="8"/>
        <v>-100</v>
      </c>
    </row>
    <row r="132" spans="1:11" s="4" customFormat="1" x14ac:dyDescent="0.2">
      <c r="A132" s="9" t="s">
        <v>15</v>
      </c>
      <c r="B132" s="17">
        <v>12000</v>
      </c>
      <c r="C132" s="17">
        <v>0</v>
      </c>
      <c r="D132" s="17">
        <f t="shared" si="6"/>
        <v>12000</v>
      </c>
      <c r="E132" s="20">
        <v>3724</v>
      </c>
      <c r="F132" s="19">
        <v>170630</v>
      </c>
      <c r="G132" s="18" t="s">
        <v>159</v>
      </c>
      <c r="H132" s="17">
        <v>9266.5</v>
      </c>
      <c r="I132" s="17">
        <v>7920</v>
      </c>
      <c r="J132" s="17">
        <f t="shared" si="7"/>
        <v>1346.5</v>
      </c>
      <c r="K132" s="17">
        <f t="shared" si="8"/>
        <v>17.001262626262626</v>
      </c>
    </row>
    <row r="133" spans="1:11" s="4" customFormat="1" x14ac:dyDescent="0.2">
      <c r="A133" s="9" t="s">
        <v>15</v>
      </c>
      <c r="B133" s="17">
        <v>300</v>
      </c>
      <c r="C133" s="17">
        <v>0</v>
      </c>
      <c r="D133" s="17">
        <f t="shared" si="6"/>
        <v>300</v>
      </c>
      <c r="E133" s="20">
        <v>3790</v>
      </c>
      <c r="F133" s="19">
        <v>170630</v>
      </c>
      <c r="G133" s="18" t="s">
        <v>34</v>
      </c>
      <c r="H133" s="17">
        <v>404</v>
      </c>
      <c r="I133" s="17">
        <v>198</v>
      </c>
      <c r="J133" s="17">
        <f t="shared" si="7"/>
        <v>206</v>
      </c>
      <c r="K133" s="17">
        <f t="shared" si="8"/>
        <v>104.04040404040404</v>
      </c>
    </row>
    <row r="134" spans="1:11" s="4" customFormat="1" x14ac:dyDescent="0.2">
      <c r="A134" s="9" t="s">
        <v>15</v>
      </c>
      <c r="B134" s="17">
        <v>300</v>
      </c>
      <c r="C134" s="17">
        <v>0</v>
      </c>
      <c r="D134" s="17">
        <f t="shared" si="6"/>
        <v>300</v>
      </c>
      <c r="E134" s="20">
        <v>3800</v>
      </c>
      <c r="F134" s="19">
        <v>170630</v>
      </c>
      <c r="G134" s="18" t="s">
        <v>33</v>
      </c>
      <c r="H134" s="17">
        <v>177.68</v>
      </c>
      <c r="I134" s="17">
        <v>198</v>
      </c>
      <c r="J134" s="17">
        <f t="shared" si="7"/>
        <v>-20.319999999999993</v>
      </c>
      <c r="K134" s="17">
        <f t="shared" si="8"/>
        <v>-10.262626262626259</v>
      </c>
    </row>
    <row r="135" spans="1:11" s="4" customFormat="1" x14ac:dyDescent="0.2">
      <c r="A135" s="9" t="s">
        <v>15</v>
      </c>
      <c r="B135" s="17">
        <v>2000</v>
      </c>
      <c r="C135" s="17">
        <v>0</v>
      </c>
      <c r="D135" s="17">
        <f t="shared" si="6"/>
        <v>2000</v>
      </c>
      <c r="E135" s="20">
        <v>3820</v>
      </c>
      <c r="F135" s="19">
        <v>170630</v>
      </c>
      <c r="G135" s="18" t="s">
        <v>32</v>
      </c>
      <c r="H135" s="17">
        <v>1888.7</v>
      </c>
      <c r="I135" s="17">
        <v>1320</v>
      </c>
      <c r="J135" s="17">
        <f t="shared" si="7"/>
        <v>568.70000000000005</v>
      </c>
      <c r="K135" s="17">
        <f t="shared" si="8"/>
        <v>43.083333333333336</v>
      </c>
    </row>
    <row r="136" spans="1:11" s="4" customFormat="1" x14ac:dyDescent="0.2">
      <c r="A136" s="9" t="s">
        <v>15</v>
      </c>
      <c r="B136" s="17">
        <v>50</v>
      </c>
      <c r="C136" s="17">
        <v>0</v>
      </c>
      <c r="D136" s="17">
        <f t="shared" si="6"/>
        <v>50</v>
      </c>
      <c r="E136" s="20">
        <v>3830</v>
      </c>
      <c r="F136" s="19">
        <v>170630</v>
      </c>
      <c r="G136" s="18" t="s">
        <v>31</v>
      </c>
      <c r="H136" s="17">
        <v>0</v>
      </c>
      <c r="I136" s="17">
        <v>34</v>
      </c>
      <c r="J136" s="17">
        <f t="shared" si="7"/>
        <v>-34</v>
      </c>
      <c r="K136" s="17">
        <f t="shared" si="8"/>
        <v>-100</v>
      </c>
    </row>
    <row r="137" spans="1:11" s="4" customFormat="1" x14ac:dyDescent="0.2">
      <c r="A137" s="9" t="s">
        <v>15</v>
      </c>
      <c r="B137" s="17">
        <v>2500</v>
      </c>
      <c r="C137" s="17">
        <v>0</v>
      </c>
      <c r="D137" s="17">
        <f t="shared" si="6"/>
        <v>2500</v>
      </c>
      <c r="E137" s="20">
        <v>3850</v>
      </c>
      <c r="F137" s="19">
        <v>170630</v>
      </c>
      <c r="G137" s="18" t="s">
        <v>30</v>
      </c>
      <c r="H137" s="17">
        <v>1570.17</v>
      </c>
      <c r="I137" s="17">
        <v>1650</v>
      </c>
      <c r="J137" s="17">
        <f t="shared" si="7"/>
        <v>-79.829999999999927</v>
      </c>
      <c r="K137" s="17">
        <f t="shared" si="8"/>
        <v>-4.8381818181818135</v>
      </c>
    </row>
    <row r="138" spans="1:11" s="4" customFormat="1" x14ac:dyDescent="0.2">
      <c r="A138" s="9" t="s">
        <v>10</v>
      </c>
      <c r="B138" s="14">
        <f>SUBTOTAL(9,B106:B137)</f>
        <v>86931</v>
      </c>
      <c r="C138" s="14">
        <f>SUBTOTAL(9,C106:C137)</f>
        <v>55993</v>
      </c>
      <c r="D138" s="14">
        <f>SUBTOTAL(9,D106:D137)</f>
        <v>142924</v>
      </c>
      <c r="E138" s="16"/>
      <c r="F138" s="15" t="s">
        <v>29</v>
      </c>
      <c r="G138" s="15"/>
      <c r="H138" s="14">
        <f>SUBTOTAL(9,H106:H137)</f>
        <v>86988.83</v>
      </c>
      <c r="I138" s="14">
        <f>SUBTOTAL(9,I106:I137)</f>
        <v>113367</v>
      </c>
      <c r="J138" s="14">
        <f>SUBTOTAL(9,J106:J137)</f>
        <v>-26378.17</v>
      </c>
      <c r="K138" s="14">
        <f t="shared" si="8"/>
        <v>-23.267943934301869</v>
      </c>
    </row>
    <row r="139" spans="1:11" s="4" customFormat="1" x14ac:dyDescent="0.2">
      <c r="A139" s="9" t="s">
        <v>11</v>
      </c>
      <c r="B139" s="10"/>
      <c r="C139" s="10"/>
      <c r="D139" s="10"/>
      <c r="E139" s="11"/>
      <c r="F139" s="11"/>
      <c r="G139" s="10"/>
      <c r="H139" s="10"/>
      <c r="I139" s="10"/>
      <c r="J139" s="10"/>
      <c r="K139" s="10"/>
    </row>
    <row r="140" spans="1:11" s="4" customFormat="1" x14ac:dyDescent="0.2">
      <c r="A140" s="9" t="s">
        <v>16</v>
      </c>
      <c r="B140" s="23"/>
      <c r="C140" s="21"/>
      <c r="D140" s="21"/>
      <c r="E140" s="22"/>
      <c r="F140" s="22"/>
      <c r="G140" s="21"/>
      <c r="H140" s="21"/>
      <c r="I140" s="21"/>
      <c r="J140" s="21"/>
      <c r="K140" s="21"/>
    </row>
    <row r="141" spans="1:11" s="4" customFormat="1" x14ac:dyDescent="0.2">
      <c r="A141" s="9" t="s">
        <v>15</v>
      </c>
      <c r="B141" s="17">
        <v>28308</v>
      </c>
      <c r="C141" s="17">
        <v>26709</v>
      </c>
      <c r="D141" s="17">
        <f t="shared" ref="D141:D146" si="9">B141+C141</f>
        <v>55017</v>
      </c>
      <c r="E141" s="20">
        <v>4080</v>
      </c>
      <c r="F141" s="19">
        <v>170630</v>
      </c>
      <c r="G141" s="18" t="s">
        <v>28</v>
      </c>
      <c r="H141" s="17">
        <v>27370</v>
      </c>
      <c r="I141" s="17">
        <v>55017</v>
      </c>
      <c r="J141" s="17">
        <f t="shared" ref="J141:J146" si="10">H141-I141</f>
        <v>-27647</v>
      </c>
      <c r="K141" s="17">
        <f t="shared" ref="K141:K147" si="11">IF(I141=0,(IF(H141=0,0,100)),SUM(SUM(H141-I141)/I141)*100)</f>
        <v>-50.251740371158007</v>
      </c>
    </row>
    <row r="142" spans="1:11" s="4" customFormat="1" x14ac:dyDescent="0.2">
      <c r="A142" s="9" t="s">
        <v>15</v>
      </c>
      <c r="B142" s="17">
        <v>23600</v>
      </c>
      <c r="C142" s="17">
        <v>0</v>
      </c>
      <c r="D142" s="17">
        <f t="shared" si="9"/>
        <v>23600</v>
      </c>
      <c r="E142" s="20">
        <v>4350</v>
      </c>
      <c r="F142" s="19">
        <v>170630</v>
      </c>
      <c r="G142" s="18" t="s">
        <v>27</v>
      </c>
      <c r="H142" s="17">
        <v>19215</v>
      </c>
      <c r="I142" s="17">
        <v>23600</v>
      </c>
      <c r="J142" s="17">
        <f t="shared" si="10"/>
        <v>-4385</v>
      </c>
      <c r="K142" s="17">
        <f t="shared" si="11"/>
        <v>-18.58050847457627</v>
      </c>
    </row>
    <row r="143" spans="1:11" s="4" customFormat="1" x14ac:dyDescent="0.2">
      <c r="A143" s="9" t="s">
        <v>15</v>
      </c>
      <c r="B143" s="17">
        <v>3100</v>
      </c>
      <c r="C143" s="17">
        <v>0</v>
      </c>
      <c r="D143" s="17">
        <f t="shared" si="9"/>
        <v>3100</v>
      </c>
      <c r="E143" s="20">
        <v>4430</v>
      </c>
      <c r="F143" s="19">
        <v>170630</v>
      </c>
      <c r="G143" s="18" t="s">
        <v>26</v>
      </c>
      <c r="H143" s="17">
        <v>3100</v>
      </c>
      <c r="I143" s="17">
        <v>3100</v>
      </c>
      <c r="J143" s="17">
        <f t="shared" si="10"/>
        <v>0</v>
      </c>
      <c r="K143" s="17">
        <f t="shared" si="11"/>
        <v>0</v>
      </c>
    </row>
    <row r="144" spans="1:11" s="4" customFormat="1" x14ac:dyDescent="0.2">
      <c r="A144" s="9" t="s">
        <v>15</v>
      </c>
      <c r="B144" s="17">
        <v>3483</v>
      </c>
      <c r="C144" s="17">
        <v>0</v>
      </c>
      <c r="D144" s="17">
        <f t="shared" si="9"/>
        <v>3483</v>
      </c>
      <c r="E144" s="20">
        <v>4470</v>
      </c>
      <c r="F144" s="19">
        <v>170630</v>
      </c>
      <c r="G144" s="18" t="s">
        <v>25</v>
      </c>
      <c r="H144" s="17">
        <v>3483</v>
      </c>
      <c r="I144" s="17">
        <v>3483</v>
      </c>
      <c r="J144" s="17">
        <f t="shared" si="10"/>
        <v>0</v>
      </c>
      <c r="K144" s="17">
        <f t="shared" si="11"/>
        <v>0</v>
      </c>
    </row>
    <row r="145" spans="1:11" s="4" customFormat="1" x14ac:dyDescent="0.2">
      <c r="A145" s="9" t="s">
        <v>15</v>
      </c>
      <c r="B145" s="17">
        <v>2838</v>
      </c>
      <c r="C145" s="17">
        <v>1000</v>
      </c>
      <c r="D145" s="17">
        <f t="shared" si="9"/>
        <v>3838</v>
      </c>
      <c r="E145" s="20">
        <v>4600</v>
      </c>
      <c r="F145" s="19">
        <v>170630</v>
      </c>
      <c r="G145" s="18" t="s">
        <v>24</v>
      </c>
      <c r="H145" s="17">
        <v>3728</v>
      </c>
      <c r="I145" s="17">
        <v>3838</v>
      </c>
      <c r="J145" s="17">
        <f t="shared" si="10"/>
        <v>-110</v>
      </c>
      <c r="K145" s="17">
        <f t="shared" si="11"/>
        <v>-2.86607608129234</v>
      </c>
    </row>
    <row r="146" spans="1:11" s="4" customFormat="1" x14ac:dyDescent="0.2">
      <c r="A146" s="9" t="s">
        <v>15</v>
      </c>
      <c r="B146" s="17">
        <v>6456</v>
      </c>
      <c r="C146" s="17">
        <v>0</v>
      </c>
      <c r="D146" s="17">
        <f t="shared" si="9"/>
        <v>6456</v>
      </c>
      <c r="E146" s="20">
        <v>4710</v>
      </c>
      <c r="F146" s="19">
        <v>170630</v>
      </c>
      <c r="G146" s="18" t="s">
        <v>23</v>
      </c>
      <c r="H146" s="17">
        <v>5488</v>
      </c>
      <c r="I146" s="17">
        <v>6456</v>
      </c>
      <c r="J146" s="17">
        <f t="shared" si="10"/>
        <v>-968</v>
      </c>
      <c r="K146" s="17">
        <f t="shared" si="11"/>
        <v>-14.993804213135068</v>
      </c>
    </row>
    <row r="147" spans="1:11" s="4" customFormat="1" x14ac:dyDescent="0.2">
      <c r="A147" s="9" t="s">
        <v>10</v>
      </c>
      <c r="B147" s="14">
        <f>SUBTOTAL(9,B141:B146)</f>
        <v>67785</v>
      </c>
      <c r="C147" s="14">
        <f>SUBTOTAL(9,C141:C146)</f>
        <v>27709</v>
      </c>
      <c r="D147" s="14">
        <f>SUBTOTAL(9,D141:D146)</f>
        <v>95494</v>
      </c>
      <c r="E147" s="16"/>
      <c r="F147" s="15" t="s">
        <v>22</v>
      </c>
      <c r="G147" s="15"/>
      <c r="H147" s="14">
        <f>SUBTOTAL(9,H141:H146)</f>
        <v>62384</v>
      </c>
      <c r="I147" s="14">
        <f>SUBTOTAL(9,I141:I146)</f>
        <v>95494</v>
      </c>
      <c r="J147" s="14">
        <f>SUBTOTAL(9,J141:J146)</f>
        <v>-33110</v>
      </c>
      <c r="K147" s="14">
        <f t="shared" si="11"/>
        <v>-34.672335434687</v>
      </c>
    </row>
    <row r="148" spans="1:11" s="4" customFormat="1" x14ac:dyDescent="0.2">
      <c r="A148" s="9" t="s">
        <v>11</v>
      </c>
      <c r="B148" s="10"/>
      <c r="C148" s="10"/>
      <c r="D148" s="10"/>
      <c r="E148" s="11"/>
      <c r="F148" s="11"/>
      <c r="G148" s="10"/>
      <c r="H148" s="10"/>
      <c r="I148" s="10"/>
      <c r="J148" s="10"/>
      <c r="K148" s="10"/>
    </row>
    <row r="149" spans="1:11" s="4" customFormat="1" x14ac:dyDescent="0.2">
      <c r="A149" s="9" t="s">
        <v>16</v>
      </c>
      <c r="B149" s="23"/>
      <c r="C149" s="21"/>
      <c r="D149" s="21"/>
      <c r="E149" s="22"/>
      <c r="F149" s="22"/>
      <c r="G149" s="21"/>
      <c r="H149" s="21"/>
      <c r="I149" s="21"/>
      <c r="J149" s="21"/>
      <c r="K149" s="21"/>
    </row>
    <row r="150" spans="1:11" s="4" customFormat="1" x14ac:dyDescent="0.2">
      <c r="A150" s="9" t="s">
        <v>15</v>
      </c>
      <c r="B150" s="17">
        <v>0</v>
      </c>
      <c r="C150" s="17">
        <v>142480.23000000001</v>
      </c>
      <c r="D150" s="17">
        <f>B150+C150</f>
        <v>142480.23000000001</v>
      </c>
      <c r="E150" s="20">
        <v>5160</v>
      </c>
      <c r="F150" s="19">
        <v>170630</v>
      </c>
      <c r="G150" s="18" t="s">
        <v>21</v>
      </c>
      <c r="H150" s="17">
        <v>0</v>
      </c>
      <c r="I150" s="17">
        <v>142480.23000000001</v>
      </c>
      <c r="J150" s="17">
        <f>H150-I150</f>
        <v>-142480.23000000001</v>
      </c>
      <c r="K150" s="17">
        <f>IF(I150=0,(IF(H150=0,0,100)),SUM(SUM(H150-I150)/I150)*100)</f>
        <v>-100</v>
      </c>
    </row>
    <row r="151" spans="1:11" s="4" customFormat="1" x14ac:dyDescent="0.2">
      <c r="A151" s="9" t="s">
        <v>10</v>
      </c>
      <c r="B151" s="14">
        <f>SUBTOTAL(9,B150:B150)</f>
        <v>0</v>
      </c>
      <c r="C151" s="14">
        <f>SUBTOTAL(9,C150:C150)</f>
        <v>142480.23000000001</v>
      </c>
      <c r="D151" s="14">
        <f>SUBTOTAL(9,D150:D150)</f>
        <v>142480.23000000001</v>
      </c>
      <c r="E151" s="16"/>
      <c r="F151" s="15" t="s">
        <v>20</v>
      </c>
      <c r="G151" s="15"/>
      <c r="H151" s="14">
        <f>SUBTOTAL(9,H150:H150)</f>
        <v>0</v>
      </c>
      <c r="I151" s="14">
        <f>SUBTOTAL(9,I150:I150)</f>
        <v>142480.23000000001</v>
      </c>
      <c r="J151" s="14">
        <f>SUBTOTAL(9,J150:J150)</f>
        <v>-142480.23000000001</v>
      </c>
      <c r="K151" s="14">
        <f>IF(I151=0,(IF(H151=0,0,100)),SUM(SUM(H151-I151)/I151)*100)</f>
        <v>-100</v>
      </c>
    </row>
    <row r="152" spans="1:11" s="4" customFormat="1" x14ac:dyDescent="0.2">
      <c r="A152" s="9" t="s">
        <v>11</v>
      </c>
      <c r="B152" s="10"/>
      <c r="C152" s="10"/>
      <c r="D152" s="10"/>
      <c r="E152" s="11"/>
      <c r="F152" s="11"/>
      <c r="G152" s="10"/>
      <c r="H152" s="10"/>
      <c r="I152" s="10"/>
      <c r="J152" s="10"/>
      <c r="K152" s="10"/>
    </row>
    <row r="153" spans="1:11" s="4" customFormat="1" ht="12" thickBot="1" x14ac:dyDescent="0.25">
      <c r="A153" s="9" t="s">
        <v>10</v>
      </c>
      <c r="B153" s="12">
        <f>SUBTOTAL(9,B70:B152)</f>
        <v>1746647</v>
      </c>
      <c r="C153" s="12">
        <f>SUBTOTAL(9,C70:C152)</f>
        <v>258956.23</v>
      </c>
      <c r="D153" s="12">
        <f>SUBTOTAL(9,D70:D152)</f>
        <v>2005603.23</v>
      </c>
      <c r="E153" s="13"/>
      <c r="F153" s="13" t="s">
        <v>19</v>
      </c>
      <c r="G153" s="13"/>
      <c r="H153" s="12">
        <f>SUBTOTAL(9,H70:H152)</f>
        <v>1521586.3099999996</v>
      </c>
      <c r="I153" s="12">
        <f>SUBTOTAL(9,I70:I152)</f>
        <v>1792410.23</v>
      </c>
      <c r="J153" s="12">
        <f>SUBTOTAL(9,J70:J152)</f>
        <v>-270823.92</v>
      </c>
      <c r="K153" s="12">
        <f>IF(I153=0,(IF(H153=0,0,100)),SUM(SUM(H153-I153)/I153)*100)</f>
        <v>-15.10948305623096</v>
      </c>
    </row>
    <row r="154" spans="1:11" s="4" customFormat="1" ht="12" thickTop="1" x14ac:dyDescent="0.2">
      <c r="A154" s="9" t="s">
        <v>11</v>
      </c>
      <c r="B154" s="10"/>
      <c r="C154" s="10"/>
      <c r="D154" s="10"/>
      <c r="E154" s="11"/>
      <c r="F154" s="11"/>
      <c r="G154" s="10"/>
      <c r="H154" s="10"/>
      <c r="I154" s="10"/>
      <c r="J154" s="10"/>
      <c r="K154" s="10"/>
    </row>
    <row r="155" spans="1:11" s="4" customFormat="1" x14ac:dyDescent="0.2">
      <c r="A155" s="9" t="s">
        <v>16</v>
      </c>
      <c r="B155" s="21"/>
      <c r="C155" s="21"/>
      <c r="D155" s="21"/>
      <c r="E155" s="22"/>
      <c r="F155" s="22"/>
      <c r="G155" s="21"/>
      <c r="H155" s="21"/>
      <c r="I155" s="21"/>
      <c r="J155" s="21"/>
      <c r="K155" s="21"/>
    </row>
    <row r="156" spans="1:11" s="4" customFormat="1" x14ac:dyDescent="0.2">
      <c r="A156" s="9" t="s">
        <v>16</v>
      </c>
      <c r="B156" s="23"/>
      <c r="C156" s="21"/>
      <c r="D156" s="21"/>
      <c r="E156" s="22"/>
      <c r="F156" s="22"/>
      <c r="G156" s="21"/>
      <c r="H156" s="21"/>
      <c r="I156" s="21"/>
      <c r="J156" s="21"/>
      <c r="K156" s="21"/>
    </row>
    <row r="157" spans="1:11" s="4" customFormat="1" x14ac:dyDescent="0.2">
      <c r="A157" s="9" t="s">
        <v>15</v>
      </c>
      <c r="B157" s="17">
        <v>0</v>
      </c>
      <c r="C157" s="17">
        <v>0</v>
      </c>
      <c r="D157" s="17">
        <f>B157+C157</f>
        <v>0</v>
      </c>
      <c r="E157" s="20">
        <v>8140</v>
      </c>
      <c r="F157" s="19">
        <v>170630</v>
      </c>
      <c r="G157" s="18" t="s">
        <v>157</v>
      </c>
      <c r="H157" s="17">
        <v>-1700</v>
      </c>
      <c r="I157" s="17">
        <v>0</v>
      </c>
      <c r="J157" s="17">
        <f>H157-I157</f>
        <v>-1700</v>
      </c>
      <c r="K157" s="17">
        <f>IF(I157=0,(IF(H157=0,0,100)),SUM(SUM(H157-I157)/I157)*100)</f>
        <v>100</v>
      </c>
    </row>
    <row r="158" spans="1:11" s="4" customFormat="1" x14ac:dyDescent="0.2">
      <c r="A158" s="9" t="s">
        <v>15</v>
      </c>
      <c r="B158" s="17">
        <v>-13500</v>
      </c>
      <c r="C158" s="17">
        <v>0</v>
      </c>
      <c r="D158" s="17">
        <f>B158+C158</f>
        <v>-13500</v>
      </c>
      <c r="E158" s="20">
        <v>8162</v>
      </c>
      <c r="F158" s="19">
        <v>170630</v>
      </c>
      <c r="G158" s="18" t="s">
        <v>158</v>
      </c>
      <c r="H158" s="17">
        <v>-1500</v>
      </c>
      <c r="I158" s="17">
        <v>-11475</v>
      </c>
      <c r="J158" s="17">
        <f>H158-I158</f>
        <v>9975</v>
      </c>
      <c r="K158" s="17">
        <f>IF(I158=0,(IF(H158=0,0,100)),SUM(SUM(H158-I158)/I158)*100)</f>
        <v>-86.928104575163403</v>
      </c>
    </row>
    <row r="159" spans="1:11" s="4" customFormat="1" x14ac:dyDescent="0.2">
      <c r="A159" s="9" t="s">
        <v>10</v>
      </c>
      <c r="B159" s="14">
        <f>SUBTOTAL(9,B157:B158)</f>
        <v>-13500</v>
      </c>
      <c r="C159" s="14">
        <f>SUBTOTAL(9,C157:C158)</f>
        <v>0</v>
      </c>
      <c r="D159" s="14">
        <f>SUBTOTAL(9,D157:D158)</f>
        <v>-13500</v>
      </c>
      <c r="E159" s="16"/>
      <c r="F159" s="15" t="s">
        <v>157</v>
      </c>
      <c r="G159" s="15"/>
      <c r="H159" s="14">
        <f>SUBTOTAL(9,H157:H158)</f>
        <v>-3200</v>
      </c>
      <c r="I159" s="14">
        <f>SUBTOTAL(9,I157:I158)</f>
        <v>-11475</v>
      </c>
      <c r="J159" s="14">
        <f>SUBTOTAL(9,J157:J158)</f>
        <v>8275</v>
      </c>
      <c r="K159" s="14">
        <f>IF(I159=0,(IF(H159=0,0,100)),SUM(SUM(H159-I159)/I159)*100)</f>
        <v>-72.113289760348593</v>
      </c>
    </row>
    <row r="160" spans="1:11" s="4" customFormat="1" x14ac:dyDescent="0.2">
      <c r="A160" s="9" t="s">
        <v>11</v>
      </c>
      <c r="B160" s="10"/>
      <c r="C160" s="10"/>
      <c r="D160" s="10"/>
      <c r="E160" s="11"/>
      <c r="F160" s="11"/>
      <c r="G160" s="10"/>
      <c r="H160" s="10"/>
      <c r="I160" s="10"/>
      <c r="J160" s="10"/>
      <c r="K160" s="10"/>
    </row>
    <row r="161" spans="1:11" s="4" customFormat="1" x14ac:dyDescent="0.2">
      <c r="A161" s="9" t="s">
        <v>16</v>
      </c>
      <c r="B161" s="23"/>
      <c r="C161" s="21"/>
      <c r="D161" s="21"/>
      <c r="E161" s="22"/>
      <c r="F161" s="22"/>
      <c r="G161" s="21"/>
      <c r="H161" s="21"/>
      <c r="I161" s="21"/>
      <c r="J161" s="21"/>
      <c r="K161" s="21"/>
    </row>
    <row r="162" spans="1:11" s="4" customFormat="1" x14ac:dyDescent="0.2">
      <c r="A162" s="9" t="s">
        <v>15</v>
      </c>
      <c r="B162" s="17">
        <v>0</v>
      </c>
      <c r="C162" s="17">
        <v>0</v>
      </c>
      <c r="D162" s="17">
        <f>B162+C162</f>
        <v>0</v>
      </c>
      <c r="E162" s="20">
        <v>8200</v>
      </c>
      <c r="F162" s="19">
        <v>170630</v>
      </c>
      <c r="G162" s="18" t="s">
        <v>156</v>
      </c>
      <c r="H162" s="17">
        <v>-24756.21</v>
      </c>
      <c r="I162" s="17">
        <v>0</v>
      </c>
      <c r="J162" s="17">
        <f>H162-I162</f>
        <v>-24756.21</v>
      </c>
      <c r="K162" s="17">
        <f t="shared" ref="K162:K167" si="12">IF(I162=0,(IF(H162=0,0,100)),SUM(SUM(H162-I162)/I162)*100)</f>
        <v>100</v>
      </c>
    </row>
    <row r="163" spans="1:11" s="4" customFormat="1" x14ac:dyDescent="0.2">
      <c r="A163" s="9" t="s">
        <v>15</v>
      </c>
      <c r="B163" s="17">
        <v>0</v>
      </c>
      <c r="C163" s="17">
        <v>0</v>
      </c>
      <c r="D163" s="17">
        <f>B163+C163</f>
        <v>0</v>
      </c>
      <c r="E163" s="20">
        <v>8230</v>
      </c>
      <c r="F163" s="19">
        <v>170630</v>
      </c>
      <c r="G163" s="18" t="s">
        <v>155</v>
      </c>
      <c r="H163" s="17">
        <v>-750</v>
      </c>
      <c r="I163" s="17">
        <v>0</v>
      </c>
      <c r="J163" s="17">
        <f>H163-I163</f>
        <v>-750</v>
      </c>
      <c r="K163" s="17">
        <f t="shared" si="12"/>
        <v>100</v>
      </c>
    </row>
    <row r="164" spans="1:11" s="4" customFormat="1" x14ac:dyDescent="0.2">
      <c r="A164" s="9" t="s">
        <v>15</v>
      </c>
      <c r="B164" s="17">
        <v>0</v>
      </c>
      <c r="C164" s="17">
        <v>0</v>
      </c>
      <c r="D164" s="17">
        <f>B164+C164</f>
        <v>0</v>
      </c>
      <c r="E164" s="20">
        <v>8281</v>
      </c>
      <c r="F164" s="19">
        <v>170630</v>
      </c>
      <c r="G164" s="18" t="s">
        <v>165</v>
      </c>
      <c r="H164" s="17">
        <v>-0.23</v>
      </c>
      <c r="I164" s="17">
        <v>0</v>
      </c>
      <c r="J164" s="17">
        <f>H164-I164</f>
        <v>-0.23</v>
      </c>
      <c r="K164" s="17">
        <f t="shared" si="12"/>
        <v>100</v>
      </c>
    </row>
    <row r="165" spans="1:11" s="4" customFormat="1" x14ac:dyDescent="0.2">
      <c r="A165" s="9" t="s">
        <v>15</v>
      </c>
      <c r="B165" s="17">
        <v>0</v>
      </c>
      <c r="C165" s="17">
        <v>0</v>
      </c>
      <c r="D165" s="17">
        <f>B165+C165</f>
        <v>0</v>
      </c>
      <c r="E165" s="20">
        <v>8340</v>
      </c>
      <c r="F165" s="19">
        <v>170630</v>
      </c>
      <c r="G165" s="18" t="s">
        <v>18</v>
      </c>
      <c r="H165" s="17">
        <v>-218.86</v>
      </c>
      <c r="I165" s="17">
        <v>0</v>
      </c>
      <c r="J165" s="17">
        <f>H165-I165</f>
        <v>-218.86</v>
      </c>
      <c r="K165" s="17">
        <f t="shared" si="12"/>
        <v>100</v>
      </c>
    </row>
    <row r="166" spans="1:11" s="4" customFormat="1" x14ac:dyDescent="0.2">
      <c r="A166" s="9" t="s">
        <v>15</v>
      </c>
      <c r="B166" s="17">
        <v>-5295</v>
      </c>
      <c r="C166" s="17">
        <v>0</v>
      </c>
      <c r="D166" s="17">
        <f>B166+C166</f>
        <v>-5295</v>
      </c>
      <c r="E166" s="20">
        <v>8570</v>
      </c>
      <c r="F166" s="19">
        <v>170630</v>
      </c>
      <c r="G166" s="18" t="s">
        <v>154</v>
      </c>
      <c r="H166" s="17">
        <v>0</v>
      </c>
      <c r="I166" s="17">
        <v>-4500</v>
      </c>
      <c r="J166" s="17">
        <f>H166-I166</f>
        <v>4500</v>
      </c>
      <c r="K166" s="17">
        <f t="shared" si="12"/>
        <v>-100</v>
      </c>
    </row>
    <row r="167" spans="1:11" s="4" customFormat="1" x14ac:dyDescent="0.2">
      <c r="A167" s="9" t="s">
        <v>10</v>
      </c>
      <c r="B167" s="14">
        <f>SUBTOTAL(9,B162:B166)</f>
        <v>-5295</v>
      </c>
      <c r="C167" s="14">
        <f>SUBTOTAL(9,C162:C166)</f>
        <v>0</v>
      </c>
      <c r="D167" s="14">
        <f>SUBTOTAL(9,D162:D166)</f>
        <v>-5295</v>
      </c>
      <c r="E167" s="16"/>
      <c r="F167" s="15" t="s">
        <v>17</v>
      </c>
      <c r="G167" s="15"/>
      <c r="H167" s="14">
        <f>SUBTOTAL(9,H162:H166)</f>
        <v>-25725.3</v>
      </c>
      <c r="I167" s="14">
        <f>SUBTOTAL(9,I162:I166)</f>
        <v>-4500</v>
      </c>
      <c r="J167" s="14">
        <f>SUBTOTAL(9,J162:J166)</f>
        <v>-21225.3</v>
      </c>
      <c r="K167" s="14">
        <f t="shared" si="12"/>
        <v>471.67333333333329</v>
      </c>
    </row>
    <row r="168" spans="1:11" s="4" customFormat="1" x14ac:dyDescent="0.2">
      <c r="A168" s="9" t="s">
        <v>11</v>
      </c>
      <c r="B168" s="10"/>
      <c r="C168" s="10"/>
      <c r="D168" s="10"/>
      <c r="E168" s="11"/>
      <c r="F168" s="11"/>
      <c r="G168" s="10"/>
      <c r="H168" s="10"/>
      <c r="I168" s="10"/>
      <c r="J168" s="10"/>
      <c r="K168" s="10"/>
    </row>
    <row r="169" spans="1:11" s="4" customFormat="1" x14ac:dyDescent="0.2">
      <c r="A169" s="9" t="s">
        <v>16</v>
      </c>
      <c r="B169" s="23"/>
      <c r="C169" s="21"/>
      <c r="D169" s="21"/>
      <c r="E169" s="22"/>
      <c r="F169" s="22"/>
      <c r="G169" s="21"/>
      <c r="H169" s="21"/>
      <c r="I169" s="21"/>
      <c r="J169" s="21"/>
      <c r="K169" s="21"/>
    </row>
    <row r="170" spans="1:11" s="4" customFormat="1" x14ac:dyDescent="0.2">
      <c r="A170" s="9" t="s">
        <v>15</v>
      </c>
      <c r="B170" s="17">
        <v>0</v>
      </c>
      <c r="C170" s="17">
        <v>0</v>
      </c>
      <c r="D170" s="17">
        <f>B170+C170</f>
        <v>0</v>
      </c>
      <c r="E170" s="20">
        <v>9320</v>
      </c>
      <c r="F170" s="19">
        <v>170630</v>
      </c>
      <c r="G170" s="18" t="s">
        <v>14</v>
      </c>
      <c r="H170" s="17">
        <v>-394.7</v>
      </c>
      <c r="I170" s="17">
        <v>0</v>
      </c>
      <c r="J170" s="17">
        <f>H170-I170</f>
        <v>-394.7</v>
      </c>
      <c r="K170" s="17">
        <f>IF(I170=0,(IF(H170=0,0,100)),SUM(SUM(H170-I170)/I170)*100)</f>
        <v>100</v>
      </c>
    </row>
    <row r="171" spans="1:11" s="4" customFormat="1" x14ac:dyDescent="0.2">
      <c r="A171" s="9" t="s">
        <v>10</v>
      </c>
      <c r="B171" s="14">
        <f>SUBTOTAL(9,B170:B170)</f>
        <v>0</v>
      </c>
      <c r="C171" s="14">
        <f>SUBTOTAL(9,C170:C170)</f>
        <v>0</v>
      </c>
      <c r="D171" s="14">
        <f>SUBTOTAL(9,D170:D170)</f>
        <v>0</v>
      </c>
      <c r="E171" s="16"/>
      <c r="F171" s="15" t="s">
        <v>13</v>
      </c>
      <c r="G171" s="15"/>
      <c r="H171" s="14">
        <f>SUBTOTAL(9,H170:H170)</f>
        <v>-394.7</v>
      </c>
      <c r="I171" s="14">
        <f>SUBTOTAL(9,I170:I170)</f>
        <v>0</v>
      </c>
      <c r="J171" s="14">
        <f>SUBTOTAL(9,J170:J170)</f>
        <v>-394.7</v>
      </c>
      <c r="K171" s="14">
        <f>IF(I171=0,(IF(H171=0,0,100)),SUM(SUM(H171-I171)/I171)*100)</f>
        <v>100</v>
      </c>
    </row>
    <row r="172" spans="1:11" s="4" customFormat="1" x14ac:dyDescent="0.2">
      <c r="A172" s="9" t="s">
        <v>11</v>
      </c>
      <c r="B172" s="10"/>
      <c r="C172" s="10"/>
      <c r="D172" s="10"/>
      <c r="E172" s="11"/>
      <c r="F172" s="11"/>
      <c r="G172" s="10"/>
      <c r="H172" s="10"/>
      <c r="I172" s="10"/>
      <c r="J172" s="10"/>
      <c r="K172" s="10"/>
    </row>
    <row r="173" spans="1:11" s="4" customFormat="1" ht="12" thickBot="1" x14ac:dyDescent="0.25">
      <c r="A173" s="9" t="s">
        <v>10</v>
      </c>
      <c r="B173" s="12">
        <f>SUBTOTAL(9,B156:B172)</f>
        <v>-18795</v>
      </c>
      <c r="C173" s="12">
        <f>SUBTOTAL(9,C156:C172)</f>
        <v>0</v>
      </c>
      <c r="D173" s="12">
        <f>SUBTOTAL(9,D156:D172)</f>
        <v>-18795</v>
      </c>
      <c r="E173" s="13"/>
      <c r="F173" s="13" t="s">
        <v>12</v>
      </c>
      <c r="G173" s="13"/>
      <c r="H173" s="12">
        <f>SUBTOTAL(9,H156:H172)</f>
        <v>-29320</v>
      </c>
      <c r="I173" s="12">
        <f>SUBTOTAL(9,I156:I172)</f>
        <v>-15975</v>
      </c>
      <c r="J173" s="12">
        <f>SUBTOTAL(9,J156:J172)</f>
        <v>-13345</v>
      </c>
      <c r="K173" s="12">
        <f>IF(I173=0,(IF(H173=0,0,100)),SUM(SUM(H173-I173)/I173)*100)</f>
        <v>83.53677621283255</v>
      </c>
    </row>
    <row r="174" spans="1:11" s="4" customFormat="1" ht="12" thickTop="1" x14ac:dyDescent="0.2">
      <c r="A174" s="9" t="s">
        <v>11</v>
      </c>
      <c r="B174" s="10"/>
      <c r="C174" s="10"/>
      <c r="D174" s="10"/>
      <c r="E174" s="11"/>
      <c r="F174" s="11"/>
      <c r="G174" s="10"/>
      <c r="H174" s="10"/>
      <c r="I174" s="10"/>
      <c r="J174" s="10"/>
      <c r="K174" s="10"/>
    </row>
    <row r="175" spans="1:11" s="4" customFormat="1" x14ac:dyDescent="0.2">
      <c r="A175" s="9" t="s">
        <v>10</v>
      </c>
      <c r="B175" s="5">
        <f>SUBTOTAL(9,B69:B174)</f>
        <v>1727852</v>
      </c>
      <c r="C175" s="5">
        <f>SUBTOTAL(9,C69:C174)</f>
        <v>258956.23</v>
      </c>
      <c r="D175" s="5">
        <f>SUBTOTAL(9,D69:D174)</f>
        <v>1986808.23</v>
      </c>
      <c r="E175" s="8"/>
      <c r="F175" s="7" t="s">
        <v>166</v>
      </c>
      <c r="G175" s="6"/>
      <c r="H175" s="5">
        <f>SUBTOTAL(9,H69:H174)</f>
        <v>1492266.3099999996</v>
      </c>
      <c r="I175" s="5">
        <f>SUBTOTAL(9,I69:I174)</f>
        <v>1776435.23</v>
      </c>
      <c r="J175" s="5">
        <f>SUBTOTAL(9,J69:J174)</f>
        <v>-284168.92</v>
      </c>
      <c r="K175" s="5">
        <f>IF(I175=0,(IF(H175=0,0,100)),SUM(SUM(H175-I175)/I175)*100)</f>
        <v>-15.996582098858758</v>
      </c>
    </row>
    <row r="176" spans="1:11" s="4" customFormat="1" hidden="1" x14ac:dyDescent="0.2">
      <c r="A176" s="9" t="s">
        <v>9</v>
      </c>
      <c r="B176" s="17">
        <v>0</v>
      </c>
      <c r="C176" s="17">
        <v>0</v>
      </c>
      <c r="D176" s="17">
        <f>B176+C176</f>
        <v>0</v>
      </c>
      <c r="E176" s="20" t="s">
        <v>8</v>
      </c>
      <c r="F176" s="19">
        <v>0</v>
      </c>
      <c r="G176" s="18">
        <v>0</v>
      </c>
      <c r="H176" s="17">
        <v>0</v>
      </c>
      <c r="I176" s="17">
        <v>0</v>
      </c>
      <c r="J176" s="17">
        <f>H176-I176</f>
        <v>0</v>
      </c>
      <c r="K176" s="17">
        <f>IF(I176=0,(IF(H176=0,0,100)),SUM(SUM(H176-I176)/I176)*100)</f>
        <v>0</v>
      </c>
    </row>
    <row r="177" spans="1:11" s="4" customFormat="1" hidden="1" x14ac:dyDescent="0.2">
      <c r="A177" s="9" t="s">
        <v>7</v>
      </c>
      <c r="B177" s="14" t="s">
        <v>0</v>
      </c>
      <c r="C177" s="14" t="s">
        <v>0</v>
      </c>
      <c r="D177" s="14" t="s">
        <v>0</v>
      </c>
      <c r="E177" s="16"/>
      <c r="F177" s="15" t="s">
        <v>6</v>
      </c>
      <c r="G177" s="15"/>
      <c r="H177" s="14" t="s">
        <v>0</v>
      </c>
      <c r="I177" s="14" t="s">
        <v>0</v>
      </c>
      <c r="J177" s="14" t="s">
        <v>0</v>
      </c>
      <c r="K177" s="14" t="e">
        <f>IF(I177=0,(IF(H177=0,0,100)),SUM(SUM(H177-I177)/I177)*100)</f>
        <v>#VALUE!</v>
      </c>
    </row>
    <row r="178" spans="1:11" s="4" customFormat="1" hidden="1" x14ac:dyDescent="0.2">
      <c r="A178" s="9" t="s">
        <v>3</v>
      </c>
      <c r="B178" s="10"/>
      <c r="C178" s="10"/>
      <c r="D178" s="10"/>
      <c r="E178" s="11"/>
      <c r="F178" s="11"/>
      <c r="G178" s="10"/>
      <c r="H178" s="10"/>
      <c r="I178" s="10"/>
      <c r="J178" s="10"/>
      <c r="K178" s="10"/>
    </row>
    <row r="179" spans="1:11" s="4" customFormat="1" ht="12" hidden="1" thickBot="1" x14ac:dyDescent="0.25">
      <c r="A179" s="9" t="s">
        <v>5</v>
      </c>
      <c r="B179" s="12" t="s">
        <v>0</v>
      </c>
      <c r="C179" s="12" t="s">
        <v>0</v>
      </c>
      <c r="D179" s="12" t="s">
        <v>0</v>
      </c>
      <c r="E179" s="13"/>
      <c r="F179" s="13" t="s">
        <v>4</v>
      </c>
      <c r="G179" s="13"/>
      <c r="H179" s="12" t="s">
        <v>0</v>
      </c>
      <c r="I179" s="12" t="s">
        <v>0</v>
      </c>
      <c r="J179" s="12" t="s">
        <v>0</v>
      </c>
      <c r="K179" s="12" t="e">
        <f>IF(I179=0,(IF(H179=0,0,100)),SUM(SUM(H179-I179)/I179)*100)</f>
        <v>#VALUE!</v>
      </c>
    </row>
    <row r="180" spans="1:11" s="4" customFormat="1" hidden="1" x14ac:dyDescent="0.2">
      <c r="A180" s="9" t="s">
        <v>3</v>
      </c>
      <c r="B180" s="10"/>
      <c r="C180" s="10"/>
      <c r="D180" s="10"/>
      <c r="E180" s="11"/>
      <c r="F180" s="11"/>
      <c r="G180" s="10"/>
      <c r="H180" s="10"/>
      <c r="I180" s="10"/>
      <c r="J180" s="10"/>
      <c r="K180" s="10"/>
    </row>
    <row r="181" spans="1:11" s="4" customFormat="1" hidden="1" x14ac:dyDescent="0.2">
      <c r="A181" s="9" t="s">
        <v>2</v>
      </c>
      <c r="B181" s="5" t="s">
        <v>0</v>
      </c>
      <c r="C181" s="5" t="s">
        <v>0</v>
      </c>
      <c r="D181" s="5" t="s">
        <v>0</v>
      </c>
      <c r="E181" s="8"/>
      <c r="F181" s="7" t="s">
        <v>1</v>
      </c>
      <c r="G181" s="6"/>
      <c r="H181" s="5" t="s">
        <v>0</v>
      </c>
      <c r="I181" s="5" t="s">
        <v>0</v>
      </c>
      <c r="J181" s="5" t="s">
        <v>0</v>
      </c>
      <c r="K181" s="5" t="e">
        <f>IF(I181=0,(IF(H181=0,0,100)),SUM(SUM(H181-I181)/I181)*100)</f>
        <v>#VALUE!</v>
      </c>
    </row>
  </sheetData>
  <sheetProtection sheet="1" objects="1" scenarios="1"/>
  <mergeCells count="6">
    <mergeCell ref="B61:D61"/>
    <mergeCell ref="E61:G61"/>
    <mergeCell ref="H61:K61"/>
    <mergeCell ref="B60:D60"/>
    <mergeCell ref="E60:G60"/>
    <mergeCell ref="H60:K60"/>
  </mergeCells>
  <conditionalFormatting sqref="I180:K180 I178:K178 G180 G178">
    <cfRule type="cellIs" dxfId="13" priority="13" stopIfTrue="1" operator="lessThan">
      <formula>0</formula>
    </cfRule>
  </conditionalFormatting>
  <conditionalFormatting sqref="I81:K81 G81">
    <cfRule type="cellIs" dxfId="12" priority="12" stopIfTrue="1" operator="lessThan">
      <formula>0</formula>
    </cfRule>
  </conditionalFormatting>
  <conditionalFormatting sqref="I85:K85 G85">
    <cfRule type="cellIs" dxfId="11" priority="11" stopIfTrue="1" operator="lessThan">
      <formula>0</formula>
    </cfRule>
  </conditionalFormatting>
  <conditionalFormatting sqref="I100:K100 G100">
    <cfRule type="cellIs" dxfId="10" priority="10" stopIfTrue="1" operator="lessThan">
      <formula>0</formula>
    </cfRule>
  </conditionalFormatting>
  <conditionalFormatting sqref="I104:K104 G104">
    <cfRule type="cellIs" dxfId="9" priority="9" stopIfTrue="1" operator="lessThan">
      <formula>0</formula>
    </cfRule>
  </conditionalFormatting>
  <conditionalFormatting sqref="I139:K139 G139">
    <cfRule type="cellIs" dxfId="8" priority="8" stopIfTrue="1" operator="lessThan">
      <formula>0</formula>
    </cfRule>
  </conditionalFormatting>
  <conditionalFormatting sqref="I148:K148 G148">
    <cfRule type="cellIs" dxfId="7" priority="7" stopIfTrue="1" operator="lessThan">
      <formula>0</formula>
    </cfRule>
  </conditionalFormatting>
  <conditionalFormatting sqref="I152:K152 G152">
    <cfRule type="cellIs" dxfId="6" priority="6" stopIfTrue="1" operator="lessThan">
      <formula>0</formula>
    </cfRule>
  </conditionalFormatting>
  <conditionalFormatting sqref="I160:K160 G160">
    <cfRule type="cellIs" dxfId="5" priority="5" stopIfTrue="1" operator="lessThan">
      <formula>0</formula>
    </cfRule>
  </conditionalFormatting>
  <conditionalFormatting sqref="I168:K168 G168">
    <cfRule type="cellIs" dxfId="4" priority="4" stopIfTrue="1" operator="lessThan">
      <formula>0</formula>
    </cfRule>
  </conditionalFormatting>
  <conditionalFormatting sqref="I172:K172 G172">
    <cfRule type="cellIs" dxfId="3" priority="3" stopIfTrue="1" operator="lessThan">
      <formula>0</formula>
    </cfRule>
  </conditionalFormatting>
  <conditionalFormatting sqref="I154:K154 G154">
    <cfRule type="cellIs" dxfId="2" priority="2" stopIfTrue="1" operator="lessThan">
      <formula>0</formula>
    </cfRule>
  </conditionalFormatting>
  <conditionalFormatting sqref="I174:K174 G174">
    <cfRule type="cellIs" dxfId="1" priority="1" stopIfTrue="1" operator="lessThan">
      <formula>0</formula>
    </cfRule>
  </conditionalFormatting>
  <pageMargins left="0.61" right="0.39370078740157483" top="0.39370078740157483" bottom="0.39370078740157483" header="0.39370078740157483" footer="0.39370078740157483"/>
  <pageSetup paperSize="9" scale="85" fitToHeight="10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rgb="FF92D050"/>
  </sheetPr>
  <dimension ref="A1:B95"/>
  <sheetViews>
    <sheetView workbookViewId="0">
      <selection activeCell="A109" sqref="A109"/>
    </sheetView>
  </sheetViews>
  <sheetFormatPr defaultRowHeight="14.25" x14ac:dyDescent="0.2"/>
  <cols>
    <col min="1" max="1" width="34.5703125" style="173" bestFit="1" customWidth="1"/>
    <col min="2" max="256" width="9.140625" style="173"/>
    <col min="257" max="257" width="34.5703125" style="173" bestFit="1" customWidth="1"/>
    <col min="258" max="512" width="9.140625" style="173"/>
    <col min="513" max="513" width="34.5703125" style="173" bestFit="1" customWidth="1"/>
    <col min="514" max="768" width="9.140625" style="173"/>
    <col min="769" max="769" width="34.5703125" style="173" bestFit="1" customWidth="1"/>
    <col min="770" max="1024" width="9.140625" style="173"/>
    <col min="1025" max="1025" width="34.5703125" style="173" bestFit="1" customWidth="1"/>
    <col min="1026" max="1280" width="9.140625" style="173"/>
    <col min="1281" max="1281" width="34.5703125" style="173" bestFit="1" customWidth="1"/>
    <col min="1282" max="1536" width="9.140625" style="173"/>
    <col min="1537" max="1537" width="34.5703125" style="173" bestFit="1" customWidth="1"/>
    <col min="1538" max="1792" width="9.140625" style="173"/>
    <col min="1793" max="1793" width="34.5703125" style="173" bestFit="1" customWidth="1"/>
    <col min="1794" max="2048" width="9.140625" style="173"/>
    <col min="2049" max="2049" width="34.5703125" style="173" bestFit="1" customWidth="1"/>
    <col min="2050" max="2304" width="9.140625" style="173"/>
    <col min="2305" max="2305" width="34.5703125" style="173" bestFit="1" customWidth="1"/>
    <col min="2306" max="2560" width="9.140625" style="173"/>
    <col min="2561" max="2561" width="34.5703125" style="173" bestFit="1" customWidth="1"/>
    <col min="2562" max="2816" width="9.140625" style="173"/>
    <col min="2817" max="2817" width="34.5703125" style="173" bestFit="1" customWidth="1"/>
    <col min="2818" max="3072" width="9.140625" style="173"/>
    <col min="3073" max="3073" width="34.5703125" style="173" bestFit="1" customWidth="1"/>
    <col min="3074" max="3328" width="9.140625" style="173"/>
    <col min="3329" max="3329" width="34.5703125" style="173" bestFit="1" customWidth="1"/>
    <col min="3330" max="3584" width="9.140625" style="173"/>
    <col min="3585" max="3585" width="34.5703125" style="173" bestFit="1" customWidth="1"/>
    <col min="3586" max="3840" width="9.140625" style="173"/>
    <col min="3841" max="3841" width="34.5703125" style="173" bestFit="1" customWidth="1"/>
    <col min="3842" max="4096" width="9.140625" style="173"/>
    <col min="4097" max="4097" width="34.5703125" style="173" bestFit="1" customWidth="1"/>
    <col min="4098" max="4352" width="9.140625" style="173"/>
    <col min="4353" max="4353" width="34.5703125" style="173" bestFit="1" customWidth="1"/>
    <col min="4354" max="4608" width="9.140625" style="173"/>
    <col min="4609" max="4609" width="34.5703125" style="173" bestFit="1" customWidth="1"/>
    <col min="4610" max="4864" width="9.140625" style="173"/>
    <col min="4865" max="4865" width="34.5703125" style="173" bestFit="1" customWidth="1"/>
    <col min="4866" max="5120" width="9.140625" style="173"/>
    <col min="5121" max="5121" width="34.5703125" style="173" bestFit="1" customWidth="1"/>
    <col min="5122" max="5376" width="9.140625" style="173"/>
    <col min="5377" max="5377" width="34.5703125" style="173" bestFit="1" customWidth="1"/>
    <col min="5378" max="5632" width="9.140625" style="173"/>
    <col min="5633" max="5633" width="34.5703125" style="173" bestFit="1" customWidth="1"/>
    <col min="5634" max="5888" width="9.140625" style="173"/>
    <col min="5889" max="5889" width="34.5703125" style="173" bestFit="1" customWidth="1"/>
    <col min="5890" max="6144" width="9.140625" style="173"/>
    <col min="6145" max="6145" width="34.5703125" style="173" bestFit="1" customWidth="1"/>
    <col min="6146" max="6400" width="9.140625" style="173"/>
    <col min="6401" max="6401" width="34.5703125" style="173" bestFit="1" customWidth="1"/>
    <col min="6402" max="6656" width="9.140625" style="173"/>
    <col min="6657" max="6657" width="34.5703125" style="173" bestFit="1" customWidth="1"/>
    <col min="6658" max="6912" width="9.140625" style="173"/>
    <col min="6913" max="6913" width="34.5703125" style="173" bestFit="1" customWidth="1"/>
    <col min="6914" max="7168" width="9.140625" style="173"/>
    <col min="7169" max="7169" width="34.5703125" style="173" bestFit="1" customWidth="1"/>
    <col min="7170" max="7424" width="9.140625" style="173"/>
    <col min="7425" max="7425" width="34.5703125" style="173" bestFit="1" customWidth="1"/>
    <col min="7426" max="7680" width="9.140625" style="173"/>
    <col min="7681" max="7681" width="34.5703125" style="173" bestFit="1" customWidth="1"/>
    <col min="7682" max="7936" width="9.140625" style="173"/>
    <col min="7937" max="7937" width="34.5703125" style="173" bestFit="1" customWidth="1"/>
    <col min="7938" max="8192" width="9.140625" style="173"/>
    <col min="8193" max="8193" width="34.5703125" style="173" bestFit="1" customWidth="1"/>
    <col min="8194" max="8448" width="9.140625" style="173"/>
    <col min="8449" max="8449" width="34.5703125" style="173" bestFit="1" customWidth="1"/>
    <col min="8450" max="8704" width="9.140625" style="173"/>
    <col min="8705" max="8705" width="34.5703125" style="173" bestFit="1" customWidth="1"/>
    <col min="8706" max="8960" width="9.140625" style="173"/>
    <col min="8961" max="8961" width="34.5703125" style="173" bestFit="1" customWidth="1"/>
    <col min="8962" max="9216" width="9.140625" style="173"/>
    <col min="9217" max="9217" width="34.5703125" style="173" bestFit="1" customWidth="1"/>
    <col min="9218" max="9472" width="9.140625" style="173"/>
    <col min="9473" max="9473" width="34.5703125" style="173" bestFit="1" customWidth="1"/>
    <col min="9474" max="9728" width="9.140625" style="173"/>
    <col min="9729" max="9729" width="34.5703125" style="173" bestFit="1" customWidth="1"/>
    <col min="9730" max="9984" width="9.140625" style="173"/>
    <col min="9985" max="9985" width="34.5703125" style="173" bestFit="1" customWidth="1"/>
    <col min="9986" max="10240" width="9.140625" style="173"/>
    <col min="10241" max="10241" width="34.5703125" style="173" bestFit="1" customWidth="1"/>
    <col min="10242" max="10496" width="9.140625" style="173"/>
    <col min="10497" max="10497" width="34.5703125" style="173" bestFit="1" customWidth="1"/>
    <col min="10498" max="10752" width="9.140625" style="173"/>
    <col min="10753" max="10753" width="34.5703125" style="173" bestFit="1" customWidth="1"/>
    <col min="10754" max="11008" width="9.140625" style="173"/>
    <col min="11009" max="11009" width="34.5703125" style="173" bestFit="1" customWidth="1"/>
    <col min="11010" max="11264" width="9.140625" style="173"/>
    <col min="11265" max="11265" width="34.5703125" style="173" bestFit="1" customWidth="1"/>
    <col min="11266" max="11520" width="9.140625" style="173"/>
    <col min="11521" max="11521" width="34.5703125" style="173" bestFit="1" customWidth="1"/>
    <col min="11522" max="11776" width="9.140625" style="173"/>
    <col min="11777" max="11777" width="34.5703125" style="173" bestFit="1" customWidth="1"/>
    <col min="11778" max="12032" width="9.140625" style="173"/>
    <col min="12033" max="12033" width="34.5703125" style="173" bestFit="1" customWidth="1"/>
    <col min="12034" max="12288" width="9.140625" style="173"/>
    <col min="12289" max="12289" width="34.5703125" style="173" bestFit="1" customWidth="1"/>
    <col min="12290" max="12544" width="9.140625" style="173"/>
    <col min="12545" max="12545" width="34.5703125" style="173" bestFit="1" customWidth="1"/>
    <col min="12546" max="12800" width="9.140625" style="173"/>
    <col min="12801" max="12801" width="34.5703125" style="173" bestFit="1" customWidth="1"/>
    <col min="12802" max="13056" width="9.140625" style="173"/>
    <col min="13057" max="13057" width="34.5703125" style="173" bestFit="1" customWidth="1"/>
    <col min="13058" max="13312" width="9.140625" style="173"/>
    <col min="13313" max="13313" width="34.5703125" style="173" bestFit="1" customWidth="1"/>
    <col min="13314" max="13568" width="9.140625" style="173"/>
    <col min="13569" max="13569" width="34.5703125" style="173" bestFit="1" customWidth="1"/>
    <col min="13570" max="13824" width="9.140625" style="173"/>
    <col min="13825" max="13825" width="34.5703125" style="173" bestFit="1" customWidth="1"/>
    <col min="13826" max="14080" width="9.140625" style="173"/>
    <col min="14081" max="14081" width="34.5703125" style="173" bestFit="1" customWidth="1"/>
    <col min="14082" max="14336" width="9.140625" style="173"/>
    <col min="14337" max="14337" width="34.5703125" style="173" bestFit="1" customWidth="1"/>
    <col min="14338" max="14592" width="9.140625" style="173"/>
    <col min="14593" max="14593" width="34.5703125" style="173" bestFit="1" customWidth="1"/>
    <col min="14594" max="14848" width="9.140625" style="173"/>
    <col min="14849" max="14849" width="34.5703125" style="173" bestFit="1" customWidth="1"/>
    <col min="14850" max="15104" width="9.140625" style="173"/>
    <col min="15105" max="15105" width="34.5703125" style="173" bestFit="1" customWidth="1"/>
    <col min="15106" max="15360" width="9.140625" style="173"/>
    <col min="15361" max="15361" width="34.5703125" style="173" bestFit="1" customWidth="1"/>
    <col min="15362" max="15616" width="9.140625" style="173"/>
    <col min="15617" max="15617" width="34.5703125" style="173" bestFit="1" customWidth="1"/>
    <col min="15618" max="15872" width="9.140625" style="173"/>
    <col min="15873" max="15873" width="34.5703125" style="173" bestFit="1" customWidth="1"/>
    <col min="15874" max="16128" width="9.140625" style="173"/>
    <col min="16129" max="16129" width="34.5703125" style="173" bestFit="1" customWidth="1"/>
    <col min="16130" max="16384" width="9.140625" style="173"/>
  </cols>
  <sheetData>
    <row r="1" spans="1:2" x14ac:dyDescent="0.2">
      <c r="A1" s="172" t="s">
        <v>438</v>
      </c>
      <c r="B1" s="173">
        <v>1</v>
      </c>
    </row>
    <row r="2" spans="1:2" x14ac:dyDescent="0.2">
      <c r="A2" s="172" t="s">
        <v>549</v>
      </c>
    </row>
    <row r="3" spans="1:2" x14ac:dyDescent="0.2">
      <c r="A3" s="173" t="s">
        <v>551</v>
      </c>
    </row>
    <row r="4" spans="1:2" x14ac:dyDescent="0.2">
      <c r="A4" s="173" t="s">
        <v>439</v>
      </c>
    </row>
    <row r="5" spans="1:2" x14ac:dyDescent="0.2">
      <c r="A5" s="173" t="s">
        <v>440</v>
      </c>
    </row>
    <row r="6" spans="1:2" x14ac:dyDescent="0.2">
      <c r="A6" s="173" t="s">
        <v>441</v>
      </c>
    </row>
    <row r="7" spans="1:2" x14ac:dyDescent="0.2">
      <c r="A7" s="173" t="s">
        <v>442</v>
      </c>
    </row>
    <row r="8" spans="1:2" x14ac:dyDescent="0.2">
      <c r="A8" s="173" t="s">
        <v>443</v>
      </c>
    </row>
    <row r="9" spans="1:2" x14ac:dyDescent="0.2">
      <c r="A9" s="172" t="s">
        <v>444</v>
      </c>
      <c r="B9" s="173">
        <v>1</v>
      </c>
    </row>
    <row r="10" spans="1:2" x14ac:dyDescent="0.2">
      <c r="A10" s="173" t="s">
        <v>445</v>
      </c>
    </row>
    <row r="11" spans="1:2" x14ac:dyDescent="0.2">
      <c r="A11" s="172" t="s">
        <v>446</v>
      </c>
      <c r="B11" s="173">
        <v>1</v>
      </c>
    </row>
    <row r="12" spans="1:2" x14ac:dyDescent="0.2">
      <c r="A12" s="173" t="s">
        <v>447</v>
      </c>
    </row>
    <row r="13" spans="1:2" x14ac:dyDescent="0.2">
      <c r="A13" s="173" t="s">
        <v>448</v>
      </c>
    </row>
    <row r="14" spans="1:2" x14ac:dyDescent="0.2">
      <c r="A14" s="173" t="s">
        <v>411</v>
      </c>
    </row>
    <row r="15" spans="1:2" x14ac:dyDescent="0.2">
      <c r="A15" s="173" t="s">
        <v>449</v>
      </c>
    </row>
    <row r="16" spans="1:2" x14ac:dyDescent="0.2">
      <c r="A16" s="173" t="s">
        <v>450</v>
      </c>
    </row>
    <row r="17" spans="1:2" x14ac:dyDescent="0.2">
      <c r="A17" s="173" t="s">
        <v>451</v>
      </c>
    </row>
    <row r="18" spans="1:2" x14ac:dyDescent="0.2">
      <c r="A18" s="173" t="s">
        <v>452</v>
      </c>
    </row>
    <row r="19" spans="1:2" x14ac:dyDescent="0.2">
      <c r="A19" s="172" t="s">
        <v>453</v>
      </c>
      <c r="B19" s="173">
        <v>1</v>
      </c>
    </row>
    <row r="20" spans="1:2" x14ac:dyDescent="0.2">
      <c r="A20" s="173" t="s">
        <v>454</v>
      </c>
    </row>
    <row r="21" spans="1:2" x14ac:dyDescent="0.2">
      <c r="A21" s="173" t="s">
        <v>455</v>
      </c>
    </row>
    <row r="22" spans="1:2" x14ac:dyDescent="0.2">
      <c r="A22" s="173" t="s">
        <v>456</v>
      </c>
    </row>
    <row r="23" spans="1:2" x14ac:dyDescent="0.2">
      <c r="A23" s="173" t="s">
        <v>457</v>
      </c>
    </row>
    <row r="24" spans="1:2" x14ac:dyDescent="0.2">
      <c r="A24" s="172" t="s">
        <v>458</v>
      </c>
      <c r="B24" s="173">
        <v>1</v>
      </c>
    </row>
    <row r="25" spans="1:2" x14ac:dyDescent="0.2">
      <c r="A25" s="173" t="s">
        <v>459</v>
      </c>
    </row>
    <row r="26" spans="1:2" x14ac:dyDescent="0.2">
      <c r="A26" s="173" t="s">
        <v>460</v>
      </c>
    </row>
    <row r="27" spans="1:2" x14ac:dyDescent="0.2">
      <c r="A27" s="173" t="s">
        <v>461</v>
      </c>
    </row>
    <row r="28" spans="1:2" x14ac:dyDescent="0.2">
      <c r="A28" s="172" t="s">
        <v>462</v>
      </c>
      <c r="B28" s="173">
        <v>1</v>
      </c>
    </row>
    <row r="29" spans="1:2" x14ac:dyDescent="0.2">
      <c r="A29" s="172" t="s">
        <v>463</v>
      </c>
      <c r="B29" s="173">
        <v>1</v>
      </c>
    </row>
    <row r="30" spans="1:2" x14ac:dyDescent="0.2">
      <c r="A30" s="172" t="s">
        <v>464</v>
      </c>
      <c r="B30" s="173">
        <v>1</v>
      </c>
    </row>
    <row r="31" spans="1:2" x14ac:dyDescent="0.2">
      <c r="A31" s="173" t="s">
        <v>465</v>
      </c>
    </row>
    <row r="32" spans="1:2" x14ac:dyDescent="0.2">
      <c r="A32" s="173" t="s">
        <v>466</v>
      </c>
    </row>
    <row r="33" spans="1:2" x14ac:dyDescent="0.2">
      <c r="A33" s="173" t="s">
        <v>467</v>
      </c>
    </row>
    <row r="34" spans="1:2" x14ac:dyDescent="0.2">
      <c r="A34" s="173" t="s">
        <v>468</v>
      </c>
    </row>
    <row r="35" spans="1:2" x14ac:dyDescent="0.2">
      <c r="A35" s="173" t="s">
        <v>469</v>
      </c>
    </row>
    <row r="36" spans="1:2" x14ac:dyDescent="0.2">
      <c r="A36" s="172" t="s">
        <v>470</v>
      </c>
      <c r="B36" s="173">
        <v>1</v>
      </c>
    </row>
    <row r="37" spans="1:2" x14ac:dyDescent="0.2">
      <c r="A37" s="173" t="s">
        <v>471</v>
      </c>
    </row>
    <row r="38" spans="1:2" x14ac:dyDescent="0.2">
      <c r="A38" s="173" t="s">
        <v>472</v>
      </c>
    </row>
    <row r="39" spans="1:2" x14ac:dyDescent="0.2">
      <c r="A39" s="173" t="s">
        <v>473</v>
      </c>
    </row>
    <row r="40" spans="1:2" x14ac:dyDescent="0.2">
      <c r="A40" s="173" t="s">
        <v>474</v>
      </c>
    </row>
    <row r="41" spans="1:2" x14ac:dyDescent="0.2">
      <c r="A41" s="173" t="s">
        <v>475</v>
      </c>
    </row>
    <row r="42" spans="1:2" x14ac:dyDescent="0.2">
      <c r="A42" s="173" t="s">
        <v>476</v>
      </c>
    </row>
    <row r="43" spans="1:2" x14ac:dyDescent="0.2">
      <c r="A43" s="174" t="s">
        <v>428</v>
      </c>
      <c r="B43" s="172">
        <v>1</v>
      </c>
    </row>
    <row r="44" spans="1:2" x14ac:dyDescent="0.2">
      <c r="A44" s="173" t="s">
        <v>477</v>
      </c>
    </row>
    <row r="45" spans="1:2" x14ac:dyDescent="0.2">
      <c r="A45" s="173" t="s">
        <v>544</v>
      </c>
    </row>
    <row r="46" spans="1:2" x14ac:dyDescent="0.2">
      <c r="A46" s="173" t="s">
        <v>478</v>
      </c>
    </row>
    <row r="47" spans="1:2" x14ac:dyDescent="0.2">
      <c r="A47" s="173" t="s">
        <v>479</v>
      </c>
    </row>
    <row r="48" spans="1:2" x14ac:dyDescent="0.2">
      <c r="A48" s="173" t="s">
        <v>480</v>
      </c>
    </row>
    <row r="49" spans="1:2" x14ac:dyDescent="0.2">
      <c r="A49" s="173" t="s">
        <v>481</v>
      </c>
    </row>
    <row r="50" spans="1:2" x14ac:dyDescent="0.2">
      <c r="A50" s="173" t="s">
        <v>482</v>
      </c>
    </row>
    <row r="51" spans="1:2" x14ac:dyDescent="0.2">
      <c r="A51" s="173" t="s">
        <v>483</v>
      </c>
    </row>
    <row r="52" spans="1:2" x14ac:dyDescent="0.2">
      <c r="A52" s="173" t="s">
        <v>484</v>
      </c>
    </row>
    <row r="53" spans="1:2" x14ac:dyDescent="0.2">
      <c r="A53" s="173" t="s">
        <v>485</v>
      </c>
    </row>
    <row r="54" spans="1:2" x14ac:dyDescent="0.2">
      <c r="A54" s="173" t="s">
        <v>486</v>
      </c>
    </row>
    <row r="55" spans="1:2" x14ac:dyDescent="0.2">
      <c r="A55" s="173" t="s">
        <v>487</v>
      </c>
    </row>
    <row r="56" spans="1:2" x14ac:dyDescent="0.2">
      <c r="A56" s="173" t="s">
        <v>488</v>
      </c>
    </row>
    <row r="57" spans="1:2" x14ac:dyDescent="0.2">
      <c r="A57" s="173" t="s">
        <v>489</v>
      </c>
    </row>
    <row r="58" spans="1:2" x14ac:dyDescent="0.2">
      <c r="A58" s="173" t="s">
        <v>490</v>
      </c>
    </row>
    <row r="59" spans="1:2" x14ac:dyDescent="0.2">
      <c r="A59" s="172" t="s">
        <v>491</v>
      </c>
      <c r="B59" s="173">
        <v>1</v>
      </c>
    </row>
    <row r="60" spans="1:2" x14ac:dyDescent="0.2">
      <c r="A60" s="173" t="s">
        <v>492</v>
      </c>
    </row>
    <row r="61" spans="1:2" x14ac:dyDescent="0.2">
      <c r="A61" s="173" t="s">
        <v>493</v>
      </c>
    </row>
    <row r="62" spans="1:2" x14ac:dyDescent="0.2">
      <c r="A62" s="173" t="s">
        <v>494</v>
      </c>
    </row>
    <row r="63" spans="1:2" x14ac:dyDescent="0.2">
      <c r="A63" s="173" t="s">
        <v>495</v>
      </c>
    </row>
    <row r="64" spans="1:2" x14ac:dyDescent="0.2">
      <c r="A64" s="173" t="s">
        <v>496</v>
      </c>
    </row>
    <row r="65" spans="1:1" x14ac:dyDescent="0.2">
      <c r="A65" s="175" t="s">
        <v>435</v>
      </c>
    </row>
    <row r="66" spans="1:1" x14ac:dyDescent="0.2">
      <c r="A66" s="173" t="s">
        <v>497</v>
      </c>
    </row>
    <row r="67" spans="1:1" x14ac:dyDescent="0.2">
      <c r="A67" s="173" t="s">
        <v>498</v>
      </c>
    </row>
    <row r="68" spans="1:1" x14ac:dyDescent="0.2">
      <c r="A68" s="173" t="s">
        <v>499</v>
      </c>
    </row>
    <row r="69" spans="1:1" x14ac:dyDescent="0.2">
      <c r="A69" s="173" t="s">
        <v>500</v>
      </c>
    </row>
    <row r="70" spans="1:1" x14ac:dyDescent="0.2">
      <c r="A70" s="173" t="s">
        <v>501</v>
      </c>
    </row>
    <row r="71" spans="1:1" x14ac:dyDescent="0.2">
      <c r="A71" s="173" t="s">
        <v>502</v>
      </c>
    </row>
    <row r="72" spans="1:1" x14ac:dyDescent="0.2">
      <c r="A72" s="173" t="s">
        <v>503</v>
      </c>
    </row>
    <row r="73" spans="1:1" x14ac:dyDescent="0.2">
      <c r="A73" s="173" t="s">
        <v>504</v>
      </c>
    </row>
    <row r="74" spans="1:1" x14ac:dyDescent="0.2">
      <c r="A74" s="173" t="s">
        <v>505</v>
      </c>
    </row>
    <row r="75" spans="1:1" x14ac:dyDescent="0.2">
      <c r="A75" s="173" t="s">
        <v>506</v>
      </c>
    </row>
    <row r="76" spans="1:1" x14ac:dyDescent="0.2">
      <c r="A76" s="173" t="s">
        <v>507</v>
      </c>
    </row>
    <row r="77" spans="1:1" x14ac:dyDescent="0.2">
      <c r="A77" s="173" t="s">
        <v>508</v>
      </c>
    </row>
    <row r="78" spans="1:1" x14ac:dyDescent="0.2">
      <c r="A78" s="173" t="s">
        <v>509</v>
      </c>
    </row>
    <row r="79" spans="1:1" x14ac:dyDescent="0.2">
      <c r="A79" s="173" t="s">
        <v>510</v>
      </c>
    </row>
    <row r="80" spans="1:1" x14ac:dyDescent="0.2">
      <c r="A80" s="173" t="s">
        <v>511</v>
      </c>
    </row>
    <row r="81" spans="1:2" x14ac:dyDescent="0.2">
      <c r="A81" s="172" t="s">
        <v>512</v>
      </c>
      <c r="B81" s="173">
        <v>1</v>
      </c>
    </row>
    <row r="82" spans="1:2" x14ac:dyDescent="0.2">
      <c r="A82" s="173" t="s">
        <v>513</v>
      </c>
    </row>
    <row r="83" spans="1:2" x14ac:dyDescent="0.2">
      <c r="A83" s="173" t="s">
        <v>514</v>
      </c>
    </row>
    <row r="84" spans="1:2" x14ac:dyDescent="0.2">
      <c r="A84" s="172" t="s">
        <v>515</v>
      </c>
      <c r="B84" s="173">
        <v>1</v>
      </c>
    </row>
    <row r="85" spans="1:2" x14ac:dyDescent="0.2">
      <c r="A85" s="173" t="s">
        <v>516</v>
      </c>
    </row>
    <row r="86" spans="1:2" x14ac:dyDescent="0.2">
      <c r="A86" s="173" t="s">
        <v>517</v>
      </c>
    </row>
    <row r="87" spans="1:2" x14ac:dyDescent="0.2">
      <c r="A87" s="172" t="s">
        <v>518</v>
      </c>
      <c r="B87" s="173">
        <v>1</v>
      </c>
    </row>
    <row r="88" spans="1:2" x14ac:dyDescent="0.2">
      <c r="A88" s="173" t="s">
        <v>519</v>
      </c>
    </row>
    <row r="89" spans="1:2" x14ac:dyDescent="0.2">
      <c r="A89" s="172" t="s">
        <v>520</v>
      </c>
      <c r="B89" s="173">
        <v>1</v>
      </c>
    </row>
    <row r="90" spans="1:2" x14ac:dyDescent="0.2">
      <c r="A90" s="173" t="s">
        <v>521</v>
      </c>
    </row>
    <row r="91" spans="1:2" x14ac:dyDescent="0.2">
      <c r="A91" s="173" t="s">
        <v>522</v>
      </c>
    </row>
    <row r="92" spans="1:2" x14ac:dyDescent="0.2">
      <c r="A92" s="173" t="s">
        <v>523</v>
      </c>
    </row>
    <row r="93" spans="1:2" x14ac:dyDescent="0.2">
      <c r="A93" s="173" t="s">
        <v>524</v>
      </c>
    </row>
    <row r="94" spans="1:2" x14ac:dyDescent="0.2">
      <c r="A94" s="173" t="s">
        <v>525</v>
      </c>
    </row>
    <row r="95" spans="1:2" x14ac:dyDescent="0.2">
      <c r="A95" s="173" t="s">
        <v>526</v>
      </c>
    </row>
  </sheetData>
  <sheetProtection selectLockedCells="1" selectUnlockedCell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86"/>
  <sheetViews>
    <sheetView topLeftCell="E1" workbookViewId="0">
      <selection activeCell="U6" sqref="U6"/>
    </sheetView>
  </sheetViews>
  <sheetFormatPr defaultColWidth="9.140625" defaultRowHeight="15" outlineLevelRow="1" x14ac:dyDescent="0.25"/>
  <cols>
    <col min="1" max="1" width="7" style="220" bestFit="1" customWidth="1"/>
    <col min="2" max="2" width="47" style="220" bestFit="1" customWidth="1"/>
    <col min="3" max="3" width="16" style="220" bestFit="1" customWidth="1"/>
    <col min="4" max="4" width="19" style="220" bestFit="1" customWidth="1"/>
    <col min="5" max="5" width="15" style="220" bestFit="1" customWidth="1"/>
    <col min="6" max="6" width="14" style="220" bestFit="1" customWidth="1"/>
    <col min="7" max="7" width="14.5703125" style="220" bestFit="1" customWidth="1"/>
    <col min="8" max="14" width="9.140625" style="220"/>
    <col min="15" max="15" width="13.28515625" style="244" bestFit="1" customWidth="1"/>
    <col min="16" max="16" width="9.140625" style="220"/>
    <col min="17" max="17" width="7" bestFit="1" customWidth="1"/>
    <col min="18" max="18" width="16" bestFit="1" customWidth="1"/>
    <col min="19" max="20" width="9.140625" style="220"/>
    <col min="21" max="21" width="48.140625" style="220" bestFit="1" customWidth="1"/>
    <col min="22" max="16384" width="9.140625" style="220"/>
  </cols>
  <sheetData>
    <row r="1" spans="1:23" s="225" customFormat="1" x14ac:dyDescent="0.25">
      <c r="A1" s="226" t="s">
        <v>642</v>
      </c>
      <c r="B1" s="226" t="s">
        <v>643</v>
      </c>
      <c r="K1" s="242" t="s">
        <v>662</v>
      </c>
      <c r="L1" s="220"/>
      <c r="M1" s="220"/>
      <c r="N1" s="220"/>
      <c r="O1" s="244"/>
      <c r="Q1" s="274" t="s">
        <v>566</v>
      </c>
      <c r="R1" s="276" t="s">
        <v>565</v>
      </c>
      <c r="T1" s="225" t="s">
        <v>86</v>
      </c>
      <c r="U1" s="225" t="s">
        <v>676</v>
      </c>
      <c r="V1" s="225" t="s">
        <v>677</v>
      </c>
      <c r="W1" s="242" t="s">
        <v>753</v>
      </c>
    </row>
    <row r="2" spans="1:23" x14ac:dyDescent="0.25">
      <c r="K2" s="246">
        <v>170302</v>
      </c>
      <c r="L2" s="225">
        <v>5160</v>
      </c>
      <c r="M2" s="225"/>
      <c r="N2" s="225" t="s">
        <v>660</v>
      </c>
      <c r="O2" s="243">
        <v>275859.89</v>
      </c>
      <c r="Q2" s="275">
        <v>170302</v>
      </c>
      <c r="R2" s="277">
        <v>1477029</v>
      </c>
      <c r="T2" s="220">
        <v>170669</v>
      </c>
      <c r="U2" s="220" t="s">
        <v>555</v>
      </c>
      <c r="V2" s="220">
        <v>2133854</v>
      </c>
      <c r="W2" s="220">
        <v>0</v>
      </c>
    </row>
    <row r="3" spans="1:23" x14ac:dyDescent="0.25">
      <c r="C3" s="221" t="s">
        <v>565</v>
      </c>
      <c r="K3" s="247">
        <v>170303</v>
      </c>
      <c r="L3" s="220">
        <v>5160</v>
      </c>
      <c r="N3" s="220" t="s">
        <v>660</v>
      </c>
      <c r="O3" s="244">
        <v>166072.65</v>
      </c>
      <c r="Q3" s="275">
        <v>170303</v>
      </c>
      <c r="R3" s="277">
        <v>1042403</v>
      </c>
      <c r="T3" s="220">
        <v>170668</v>
      </c>
      <c r="U3" s="220" t="s">
        <v>556</v>
      </c>
      <c r="V3" s="220">
        <v>4037674</v>
      </c>
      <c r="W3" s="220">
        <v>-259018</v>
      </c>
    </row>
    <row r="4" spans="1:23" x14ac:dyDescent="0.25">
      <c r="A4" s="222" t="s">
        <v>566</v>
      </c>
      <c r="B4" s="222" t="s">
        <v>536</v>
      </c>
      <c r="C4" s="221">
        <v>0</v>
      </c>
      <c r="D4" s="221" t="s">
        <v>564</v>
      </c>
      <c r="E4" s="221" t="s">
        <v>563</v>
      </c>
      <c r="F4" s="221" t="s">
        <v>562</v>
      </c>
      <c r="G4" s="221" t="s">
        <v>93</v>
      </c>
      <c r="H4" s="220" t="s">
        <v>641</v>
      </c>
      <c r="K4" s="247">
        <v>170304</v>
      </c>
      <c r="L4" s="220">
        <v>5160</v>
      </c>
      <c r="N4" s="220" t="s">
        <v>660</v>
      </c>
      <c r="O4" s="244">
        <v>133372.24</v>
      </c>
      <c r="Q4" s="275">
        <v>170304</v>
      </c>
      <c r="R4" s="277">
        <v>1806136</v>
      </c>
      <c r="T4" s="220">
        <v>170667</v>
      </c>
      <c r="U4" s="220" t="s">
        <v>557</v>
      </c>
      <c r="V4" s="220">
        <v>2219838</v>
      </c>
      <c r="W4" s="220">
        <v>-20000</v>
      </c>
    </row>
    <row r="5" spans="1:23" outlineLevel="1" collapsed="1" x14ac:dyDescent="0.25">
      <c r="A5" s="245">
        <v>170302</v>
      </c>
      <c r="B5" s="224" t="s">
        <v>561</v>
      </c>
      <c r="C5" s="223">
        <f>VLOOKUP(A5,T:V,3,FALSE)</f>
        <v>1259412</v>
      </c>
      <c r="D5" s="223">
        <f t="shared" ref="D5:D36" si="0">VLOOKUP(A5,K:O,5,FALSE)</f>
        <v>275859.89</v>
      </c>
      <c r="E5" s="223">
        <f>+C5+D5</f>
        <v>1535271.8900000001</v>
      </c>
      <c r="F5" s="223"/>
      <c r="G5" s="223"/>
      <c r="K5" s="247">
        <v>170305</v>
      </c>
      <c r="L5" s="220">
        <v>5160</v>
      </c>
      <c r="O5" s="244">
        <v>47750.13</v>
      </c>
      <c r="Q5" s="275">
        <v>170305</v>
      </c>
      <c r="R5" s="277">
        <v>697539.01</v>
      </c>
      <c r="T5" s="220">
        <v>170664</v>
      </c>
      <c r="U5" s="220" t="s">
        <v>678</v>
      </c>
      <c r="V5" s="220">
        <v>1643495</v>
      </c>
      <c r="W5" s="220">
        <v>0</v>
      </c>
    </row>
    <row r="6" spans="1:23" outlineLevel="1" collapsed="1" x14ac:dyDescent="0.25">
      <c r="A6" s="245">
        <v>170303</v>
      </c>
      <c r="B6" s="224" t="s">
        <v>560</v>
      </c>
      <c r="C6" s="223">
        <f>VLOOKUP(A6,T:V,3,FALSE)</f>
        <v>1039275</v>
      </c>
      <c r="D6" s="223">
        <f t="shared" si="0"/>
        <v>166072.65</v>
      </c>
      <c r="E6" s="223">
        <f t="shared" ref="E6:E69" si="1">+C6+D6</f>
        <v>1205347.6499999999</v>
      </c>
      <c r="F6" s="223"/>
      <c r="G6" s="223"/>
      <c r="K6" s="247">
        <v>170601</v>
      </c>
      <c r="L6" s="220">
        <v>5160</v>
      </c>
      <c r="O6" s="244">
        <v>187891.08</v>
      </c>
      <c r="Q6" s="275">
        <v>170601</v>
      </c>
      <c r="R6" s="277">
        <v>1777365</v>
      </c>
      <c r="T6" s="220">
        <v>170662</v>
      </c>
      <c r="U6" s="220" t="s">
        <v>679</v>
      </c>
      <c r="V6" s="220">
        <v>1400762.22</v>
      </c>
      <c r="W6" s="220">
        <v>0</v>
      </c>
    </row>
    <row r="7" spans="1:23" outlineLevel="1" collapsed="1" x14ac:dyDescent="0.25">
      <c r="A7" s="245">
        <v>170304</v>
      </c>
      <c r="B7" s="224" t="s">
        <v>559</v>
      </c>
      <c r="C7" s="223">
        <f>VLOOKUP(A7,T:V,3,FALSE)</f>
        <v>1683598</v>
      </c>
      <c r="D7" s="223">
        <f t="shared" si="0"/>
        <v>133372.24</v>
      </c>
      <c r="E7" s="223">
        <f t="shared" si="1"/>
        <v>1816970.24</v>
      </c>
      <c r="F7" s="223"/>
      <c r="G7" s="223"/>
      <c r="K7" s="247">
        <v>170602</v>
      </c>
      <c r="L7" s="220">
        <v>5160</v>
      </c>
      <c r="O7" s="244">
        <v>195759.67</v>
      </c>
      <c r="Q7" s="275">
        <v>170602</v>
      </c>
      <c r="R7" s="277">
        <v>2103067.25</v>
      </c>
      <c r="T7" s="220">
        <v>170661</v>
      </c>
      <c r="U7" s="220" t="s">
        <v>680</v>
      </c>
      <c r="V7" s="220">
        <v>2079264</v>
      </c>
      <c r="W7" s="220">
        <v>0</v>
      </c>
    </row>
    <row r="8" spans="1:23" outlineLevel="1" collapsed="1" x14ac:dyDescent="0.25">
      <c r="A8" s="245">
        <v>170305</v>
      </c>
      <c r="B8" s="224" t="s">
        <v>558</v>
      </c>
      <c r="C8" s="223">
        <f>VLOOKUP(A8,T:V,3,FALSE)</f>
        <v>649789.01</v>
      </c>
      <c r="D8" s="223">
        <f t="shared" si="0"/>
        <v>47750.13</v>
      </c>
      <c r="E8" s="223">
        <f t="shared" si="1"/>
        <v>697539.14</v>
      </c>
      <c r="F8" s="223"/>
      <c r="G8" s="223"/>
      <c r="K8" s="247">
        <v>170603</v>
      </c>
      <c r="L8" s="220">
        <v>5160</v>
      </c>
      <c r="O8" s="244">
        <v>64678.57</v>
      </c>
      <c r="Q8" s="275">
        <v>170603</v>
      </c>
      <c r="R8" s="277">
        <v>1579667</v>
      </c>
      <c r="T8" s="220">
        <v>170660</v>
      </c>
      <c r="U8" s="220" t="s">
        <v>681</v>
      </c>
      <c r="V8" s="220">
        <v>3895589.25</v>
      </c>
      <c r="W8" s="220">
        <v>242178</v>
      </c>
    </row>
    <row r="9" spans="1:23" outlineLevel="1" collapsed="1" x14ac:dyDescent="0.25">
      <c r="A9" s="245">
        <v>170601</v>
      </c>
      <c r="B9" s="224" t="s">
        <v>567</v>
      </c>
      <c r="C9" s="223">
        <f>VLOOKUP(A9,T:V,3,FALSE)</f>
        <v>1777365</v>
      </c>
      <c r="D9" s="223">
        <f t="shared" si="0"/>
        <v>187891.08</v>
      </c>
      <c r="E9" s="223">
        <f t="shared" si="1"/>
        <v>1965256.08</v>
      </c>
      <c r="F9" s="223"/>
      <c r="G9" s="223"/>
      <c r="K9" s="247">
        <v>170604</v>
      </c>
      <c r="L9" s="220">
        <v>5160</v>
      </c>
      <c r="O9" s="244">
        <v>227244.24</v>
      </c>
      <c r="Q9" s="275">
        <v>170604</v>
      </c>
      <c r="R9" s="277">
        <v>2400223</v>
      </c>
      <c r="T9" s="220">
        <v>170659</v>
      </c>
      <c r="U9" s="220" t="s">
        <v>682</v>
      </c>
      <c r="V9" s="220">
        <v>2437253</v>
      </c>
      <c r="W9" s="220">
        <v>0</v>
      </c>
    </row>
    <row r="10" spans="1:23" outlineLevel="1" collapsed="1" x14ac:dyDescent="0.25">
      <c r="A10" s="245">
        <v>170602</v>
      </c>
      <c r="B10" s="224" t="s">
        <v>568</v>
      </c>
      <c r="C10" s="223">
        <f>VLOOKUP(A10,T:V,3,FALSE)</f>
        <v>2103067.25</v>
      </c>
      <c r="D10" s="223">
        <f t="shared" si="0"/>
        <v>195759.67</v>
      </c>
      <c r="E10" s="223">
        <f t="shared" si="1"/>
        <v>2298826.92</v>
      </c>
      <c r="F10" s="223"/>
      <c r="G10" s="223"/>
      <c r="K10" s="247">
        <v>170605</v>
      </c>
      <c r="L10" s="220">
        <v>5160</v>
      </c>
      <c r="O10" s="244">
        <v>76026</v>
      </c>
      <c r="Q10" s="275">
        <v>170605</v>
      </c>
      <c r="R10" s="277">
        <v>2355430</v>
      </c>
      <c r="T10" s="220">
        <v>170658</v>
      </c>
      <c r="U10" s="220" t="s">
        <v>683</v>
      </c>
      <c r="V10" s="220">
        <v>3673047</v>
      </c>
      <c r="W10" s="220">
        <v>0</v>
      </c>
    </row>
    <row r="11" spans="1:23" outlineLevel="1" collapsed="1" x14ac:dyDescent="0.25">
      <c r="A11" s="245">
        <v>170603</v>
      </c>
      <c r="B11" s="224" t="s">
        <v>569</v>
      </c>
      <c r="C11" s="223">
        <f>VLOOKUP(A11,T:V,3,FALSE)</f>
        <v>1536577</v>
      </c>
      <c r="D11" s="223">
        <f t="shared" si="0"/>
        <v>64678.57</v>
      </c>
      <c r="E11" s="223">
        <f t="shared" si="1"/>
        <v>1601255.57</v>
      </c>
      <c r="F11" s="223"/>
      <c r="G11" s="223"/>
      <c r="K11" s="247">
        <v>170608</v>
      </c>
      <c r="L11" s="220">
        <v>5160</v>
      </c>
      <c r="O11" s="244">
        <v>175513.52</v>
      </c>
      <c r="Q11" s="275">
        <v>170608</v>
      </c>
      <c r="R11" s="277">
        <v>2418267</v>
      </c>
      <c r="T11" s="220">
        <v>170657</v>
      </c>
      <c r="U11" s="220" t="s">
        <v>684</v>
      </c>
      <c r="V11" s="220">
        <v>1448379</v>
      </c>
      <c r="W11" s="220">
        <v>0</v>
      </c>
    </row>
    <row r="12" spans="1:23" outlineLevel="1" collapsed="1" x14ac:dyDescent="0.25">
      <c r="A12" s="245">
        <v>170604</v>
      </c>
      <c r="B12" s="224" t="s">
        <v>570</v>
      </c>
      <c r="C12" s="223">
        <f>VLOOKUP(A12,T:V,3,FALSE)</f>
        <v>2360723</v>
      </c>
      <c r="D12" s="223">
        <f t="shared" si="0"/>
        <v>227244.24</v>
      </c>
      <c r="E12" s="223">
        <f t="shared" si="1"/>
        <v>2587967.2400000002</v>
      </c>
      <c r="F12" s="223"/>
      <c r="G12" s="223"/>
      <c r="K12" s="247">
        <v>170609</v>
      </c>
      <c r="L12" s="220">
        <v>5160</v>
      </c>
      <c r="O12" s="244">
        <v>-62454</v>
      </c>
      <c r="Q12" s="275">
        <v>170609</v>
      </c>
      <c r="R12" s="277">
        <v>2377944</v>
      </c>
      <c r="T12" s="220">
        <v>170656</v>
      </c>
      <c r="U12" s="220" t="s">
        <v>685</v>
      </c>
      <c r="V12" s="220">
        <v>1804105.14</v>
      </c>
      <c r="W12" s="220">
        <v>0</v>
      </c>
    </row>
    <row r="13" spans="1:23" outlineLevel="1" collapsed="1" x14ac:dyDescent="0.25">
      <c r="A13" s="245">
        <v>170605</v>
      </c>
      <c r="B13" s="224" t="s">
        <v>571</v>
      </c>
      <c r="C13" s="223">
        <f>VLOOKUP(A13,T:V,3,FALSE)</f>
        <v>2355430</v>
      </c>
      <c r="D13" s="223">
        <f t="shared" si="0"/>
        <v>76026</v>
      </c>
      <c r="E13" s="223">
        <f t="shared" si="1"/>
        <v>2431456</v>
      </c>
      <c r="F13" s="223"/>
      <c r="G13" s="223"/>
      <c r="K13" s="247">
        <v>170610</v>
      </c>
      <c r="L13" s="220">
        <v>5160</v>
      </c>
      <c r="O13" s="244">
        <v>40958.089999999997</v>
      </c>
      <c r="Q13" s="275">
        <v>170610</v>
      </c>
      <c r="R13" s="277">
        <v>2304428</v>
      </c>
      <c r="T13" s="220">
        <v>170655</v>
      </c>
      <c r="U13" s="220" t="s">
        <v>686</v>
      </c>
      <c r="V13" s="220">
        <v>2261886</v>
      </c>
      <c r="W13" s="220">
        <v>20000</v>
      </c>
    </row>
    <row r="14" spans="1:23" outlineLevel="1" collapsed="1" x14ac:dyDescent="0.25">
      <c r="A14" s="245">
        <v>170608</v>
      </c>
      <c r="B14" s="224" t="s">
        <v>572</v>
      </c>
      <c r="C14" s="223">
        <f>VLOOKUP(A14,T:V,3,FALSE)</f>
        <v>2372705</v>
      </c>
      <c r="D14" s="223">
        <f t="shared" si="0"/>
        <v>175513.52</v>
      </c>
      <c r="E14" s="223">
        <f t="shared" si="1"/>
        <v>2548218.52</v>
      </c>
      <c r="F14" s="223"/>
      <c r="G14" s="223"/>
      <c r="K14" s="247">
        <v>170611</v>
      </c>
      <c r="L14" s="220">
        <v>5160</v>
      </c>
      <c r="O14" s="244">
        <v>279443.78000000003</v>
      </c>
      <c r="Q14" s="275">
        <v>170611</v>
      </c>
      <c r="R14" s="277">
        <v>3237110</v>
      </c>
      <c r="T14" s="220">
        <v>170654</v>
      </c>
      <c r="U14" s="220" t="s">
        <v>687</v>
      </c>
      <c r="V14" s="220">
        <v>2410161</v>
      </c>
      <c r="W14" s="220">
        <v>0</v>
      </c>
    </row>
    <row r="15" spans="1:23" outlineLevel="1" collapsed="1" x14ac:dyDescent="0.25">
      <c r="A15" s="245">
        <v>170609</v>
      </c>
      <c r="B15" s="224" t="s">
        <v>573</v>
      </c>
      <c r="C15" s="223">
        <f>VLOOKUP(A15,T:V,3,FALSE)</f>
        <v>2377944</v>
      </c>
      <c r="D15" s="223">
        <f t="shared" si="0"/>
        <v>-62454</v>
      </c>
      <c r="E15" s="223">
        <f t="shared" si="1"/>
        <v>2315490</v>
      </c>
      <c r="F15" s="223"/>
      <c r="G15" s="223"/>
      <c r="K15" s="247">
        <v>170612</v>
      </c>
      <c r="L15" s="220">
        <v>5160</v>
      </c>
      <c r="O15" s="244">
        <v>195851.84</v>
      </c>
      <c r="Q15" s="275">
        <v>170612</v>
      </c>
      <c r="R15" s="277">
        <v>2520606</v>
      </c>
      <c r="T15" s="220">
        <v>170653</v>
      </c>
      <c r="U15" s="220" t="s">
        <v>688</v>
      </c>
      <c r="V15" s="220">
        <v>2729453</v>
      </c>
      <c r="W15" s="220">
        <v>0</v>
      </c>
    </row>
    <row r="16" spans="1:23" outlineLevel="1" collapsed="1" x14ac:dyDescent="0.25">
      <c r="A16" s="245">
        <v>170610</v>
      </c>
      <c r="B16" s="224" t="s">
        <v>574</v>
      </c>
      <c r="C16" s="223">
        <f>VLOOKUP(A16,T:V,3,FALSE)</f>
        <v>2284609</v>
      </c>
      <c r="D16" s="223">
        <f t="shared" si="0"/>
        <v>40958.089999999997</v>
      </c>
      <c r="E16" s="223">
        <f t="shared" si="1"/>
        <v>2325567.09</v>
      </c>
      <c r="F16" s="223"/>
      <c r="G16" s="223"/>
      <c r="K16" s="247">
        <v>170613</v>
      </c>
      <c r="L16" s="220">
        <v>5160</v>
      </c>
      <c r="O16" s="244">
        <v>560126.5</v>
      </c>
      <c r="Q16" s="275">
        <v>170613</v>
      </c>
      <c r="R16" s="277">
        <v>2608827</v>
      </c>
      <c r="T16" s="220">
        <v>170652</v>
      </c>
      <c r="U16" s="220" t="s">
        <v>689</v>
      </c>
      <c r="V16" s="220">
        <v>2389199</v>
      </c>
      <c r="W16" s="220">
        <v>31632</v>
      </c>
    </row>
    <row r="17" spans="1:23" outlineLevel="1" collapsed="1" x14ac:dyDescent="0.25">
      <c r="A17" s="245">
        <v>170611</v>
      </c>
      <c r="B17" s="224" t="s">
        <v>575</v>
      </c>
      <c r="C17" s="223">
        <f>VLOOKUP(A17,T:V,3,FALSE)</f>
        <v>3237110</v>
      </c>
      <c r="D17" s="223">
        <f t="shared" si="0"/>
        <v>279443.78000000003</v>
      </c>
      <c r="E17" s="223">
        <f t="shared" si="1"/>
        <v>3516553.7800000003</v>
      </c>
      <c r="F17" s="223"/>
      <c r="G17" s="223"/>
      <c r="K17" s="247">
        <v>170614</v>
      </c>
      <c r="L17" s="220">
        <v>5160</v>
      </c>
      <c r="O17" s="244">
        <v>2703.44</v>
      </c>
      <c r="Q17" s="275">
        <v>170614</v>
      </c>
      <c r="R17" s="277">
        <v>2420530</v>
      </c>
      <c r="T17" s="220">
        <v>170650</v>
      </c>
      <c r="U17" s="220" t="s">
        <v>690</v>
      </c>
      <c r="V17" s="220">
        <v>2893868</v>
      </c>
      <c r="W17" s="220">
        <v>51587</v>
      </c>
    </row>
    <row r="18" spans="1:23" outlineLevel="1" collapsed="1" x14ac:dyDescent="0.25">
      <c r="A18" s="245">
        <v>170612</v>
      </c>
      <c r="B18" s="224" t="s">
        <v>576</v>
      </c>
      <c r="C18" s="223">
        <f>VLOOKUP(A18,T:V,3,FALSE)</f>
        <v>2450082</v>
      </c>
      <c r="D18" s="223">
        <f t="shared" si="0"/>
        <v>195851.84</v>
      </c>
      <c r="E18" s="223">
        <f t="shared" si="1"/>
        <v>2645933.84</v>
      </c>
      <c r="F18" s="223"/>
      <c r="G18" s="223"/>
      <c r="K18" s="247">
        <v>170615</v>
      </c>
      <c r="L18" s="220">
        <v>5160</v>
      </c>
      <c r="O18" s="244">
        <v>149872.44</v>
      </c>
      <c r="Q18" s="275">
        <v>170615</v>
      </c>
      <c r="R18" s="277">
        <v>1913087</v>
      </c>
      <c r="T18" s="220">
        <v>170649</v>
      </c>
      <c r="U18" s="220" t="s">
        <v>691</v>
      </c>
      <c r="V18" s="220">
        <v>2355499</v>
      </c>
      <c r="W18" s="220">
        <v>13027</v>
      </c>
    </row>
    <row r="19" spans="1:23" outlineLevel="1" collapsed="1" x14ac:dyDescent="0.25">
      <c r="A19" s="245">
        <v>170613</v>
      </c>
      <c r="B19" s="224" t="s">
        <v>577</v>
      </c>
      <c r="C19" s="223">
        <f>VLOOKUP(A19,T:V,3,FALSE)</f>
        <v>2608827</v>
      </c>
      <c r="D19" s="223">
        <f t="shared" si="0"/>
        <v>560126.5</v>
      </c>
      <c r="E19" s="223">
        <f t="shared" si="1"/>
        <v>3168953.5</v>
      </c>
      <c r="F19" s="223"/>
      <c r="G19" s="223"/>
      <c r="K19" s="247">
        <v>170616</v>
      </c>
      <c r="L19" s="220">
        <v>5160</v>
      </c>
      <c r="O19" s="244">
        <v>60507.03</v>
      </c>
      <c r="Q19" s="275">
        <v>170616</v>
      </c>
      <c r="R19" s="277">
        <v>2058536</v>
      </c>
      <c r="T19" s="220">
        <v>170648</v>
      </c>
      <c r="U19" s="220" t="s">
        <v>692</v>
      </c>
      <c r="V19" s="220">
        <v>2705005</v>
      </c>
      <c r="W19" s="220">
        <v>0</v>
      </c>
    </row>
    <row r="20" spans="1:23" outlineLevel="1" collapsed="1" x14ac:dyDescent="0.25">
      <c r="A20" s="245">
        <v>170614</v>
      </c>
      <c r="B20" s="224" t="s">
        <v>578</v>
      </c>
      <c r="C20" s="223">
        <f>VLOOKUP(A20,T:V,3,FALSE)</f>
        <v>2417827</v>
      </c>
      <c r="D20" s="223">
        <f t="shared" si="0"/>
        <v>2703.44</v>
      </c>
      <c r="E20" s="223">
        <f t="shared" si="1"/>
        <v>2420530.44</v>
      </c>
      <c r="F20" s="223"/>
      <c r="G20" s="223"/>
      <c r="K20" s="247">
        <v>170617</v>
      </c>
      <c r="L20" s="220">
        <v>5160</v>
      </c>
      <c r="O20" s="244">
        <v>221916.29</v>
      </c>
      <c r="Q20" s="275">
        <v>170617</v>
      </c>
      <c r="R20" s="277">
        <v>3709906</v>
      </c>
      <c r="T20" s="220">
        <v>170647</v>
      </c>
      <c r="U20" s="220" t="s">
        <v>693</v>
      </c>
      <c r="V20" s="220">
        <v>2984406</v>
      </c>
      <c r="W20" s="220">
        <v>104939</v>
      </c>
    </row>
    <row r="21" spans="1:23" outlineLevel="1" collapsed="1" x14ac:dyDescent="0.25">
      <c r="A21" s="245">
        <v>170615</v>
      </c>
      <c r="B21" s="224" t="s">
        <v>579</v>
      </c>
      <c r="C21" s="223">
        <f>VLOOKUP(A21,T:V,3,FALSE)</f>
        <v>1913087</v>
      </c>
      <c r="D21" s="223">
        <f t="shared" si="0"/>
        <v>149872.44</v>
      </c>
      <c r="E21" s="223">
        <f t="shared" si="1"/>
        <v>2062959.44</v>
      </c>
      <c r="F21" s="223"/>
      <c r="G21" s="223"/>
      <c r="K21" s="247">
        <v>170618</v>
      </c>
      <c r="L21" s="220">
        <v>5160</v>
      </c>
      <c r="O21" s="244">
        <v>70599.360000000001</v>
      </c>
      <c r="Q21" s="275">
        <v>170618</v>
      </c>
      <c r="R21" s="277">
        <v>4602295</v>
      </c>
      <c r="T21" s="220">
        <v>170646</v>
      </c>
      <c r="U21" s="220" t="s">
        <v>694</v>
      </c>
      <c r="V21" s="220">
        <v>1869851</v>
      </c>
      <c r="W21" s="220">
        <v>0</v>
      </c>
    </row>
    <row r="22" spans="1:23" outlineLevel="1" collapsed="1" x14ac:dyDescent="0.25">
      <c r="A22" s="245">
        <v>170616</v>
      </c>
      <c r="B22" s="224" t="s">
        <v>580</v>
      </c>
      <c r="C22" s="223">
        <f>VLOOKUP(A22,T:V,3,FALSE)</f>
        <v>2017205</v>
      </c>
      <c r="D22" s="223">
        <f t="shared" si="0"/>
        <v>60507.03</v>
      </c>
      <c r="E22" s="223">
        <f t="shared" si="1"/>
        <v>2077712.03</v>
      </c>
      <c r="F22" s="223"/>
      <c r="G22" s="223"/>
      <c r="K22" s="247">
        <v>170619</v>
      </c>
      <c r="L22" s="220">
        <v>5160</v>
      </c>
      <c r="O22" s="244">
        <v>155392.13</v>
      </c>
      <c r="Q22" s="275">
        <v>170619</v>
      </c>
      <c r="R22" s="277">
        <v>5357996</v>
      </c>
      <c r="T22" s="220">
        <v>170645</v>
      </c>
      <c r="U22" s="220" t="s">
        <v>695</v>
      </c>
      <c r="V22" s="220">
        <v>2681528</v>
      </c>
      <c r="W22" s="220">
        <v>0</v>
      </c>
    </row>
    <row r="23" spans="1:23" outlineLevel="1" collapsed="1" x14ac:dyDescent="0.25">
      <c r="A23" s="245">
        <v>170617</v>
      </c>
      <c r="B23" s="224" t="s">
        <v>581</v>
      </c>
      <c r="C23" s="223">
        <f>VLOOKUP(A23,T:V,3,FALSE)</f>
        <v>3668491</v>
      </c>
      <c r="D23" s="223">
        <f t="shared" si="0"/>
        <v>221916.29</v>
      </c>
      <c r="E23" s="223">
        <f t="shared" si="1"/>
        <v>3890407.29</v>
      </c>
      <c r="F23" s="223"/>
      <c r="G23" s="223"/>
      <c r="K23" s="247">
        <v>170620</v>
      </c>
      <c r="L23" s="220">
        <v>5160</v>
      </c>
      <c r="O23" s="244">
        <v>328863.93</v>
      </c>
      <c r="Q23" s="275">
        <v>170620</v>
      </c>
      <c r="R23" s="277">
        <v>4592511</v>
      </c>
      <c r="T23" s="220">
        <v>170644</v>
      </c>
      <c r="U23" s="220" t="s">
        <v>696</v>
      </c>
      <c r="V23" s="220">
        <v>1222961</v>
      </c>
      <c r="W23" s="220">
        <v>48560</v>
      </c>
    </row>
    <row r="24" spans="1:23" outlineLevel="1" collapsed="1" x14ac:dyDescent="0.25">
      <c r="A24" s="245">
        <v>170618</v>
      </c>
      <c r="B24" s="224" t="s">
        <v>582</v>
      </c>
      <c r="C24" s="223">
        <f>VLOOKUP(A24,T:V,3,FALSE)</f>
        <v>4602295</v>
      </c>
      <c r="D24" s="223">
        <f t="shared" si="0"/>
        <v>70599.360000000001</v>
      </c>
      <c r="E24" s="223">
        <f t="shared" si="1"/>
        <v>4672894.3600000003</v>
      </c>
      <c r="F24" s="223"/>
      <c r="G24" s="223"/>
      <c r="K24" s="247">
        <v>170621</v>
      </c>
      <c r="L24" s="220">
        <v>5160</v>
      </c>
      <c r="O24" s="244">
        <v>257384.49</v>
      </c>
      <c r="Q24" s="275">
        <v>170621</v>
      </c>
      <c r="R24" s="277">
        <v>2970642</v>
      </c>
      <c r="T24" s="220">
        <v>170643</v>
      </c>
      <c r="U24" s="220" t="s">
        <v>697</v>
      </c>
      <c r="V24" s="220">
        <v>2402804</v>
      </c>
      <c r="W24" s="220">
        <v>-48262</v>
      </c>
    </row>
    <row r="25" spans="1:23" outlineLevel="1" collapsed="1" x14ac:dyDescent="0.25">
      <c r="A25" s="245">
        <v>170619</v>
      </c>
      <c r="B25" s="224" t="s">
        <v>583</v>
      </c>
      <c r="C25" s="223">
        <f>VLOOKUP(A25,T:V,3,FALSE)</f>
        <v>5357996</v>
      </c>
      <c r="D25" s="223">
        <f t="shared" si="0"/>
        <v>155392.13</v>
      </c>
      <c r="E25" s="223">
        <f t="shared" si="1"/>
        <v>5513388.1299999999</v>
      </c>
      <c r="F25" s="223"/>
      <c r="G25" s="223"/>
      <c r="K25" s="247">
        <v>170622</v>
      </c>
      <c r="L25" s="220">
        <v>5160</v>
      </c>
      <c r="O25" s="244">
        <v>350851.49</v>
      </c>
      <c r="Q25" s="275">
        <v>170622</v>
      </c>
      <c r="R25" s="277">
        <v>2620857.06</v>
      </c>
      <c r="T25" s="220">
        <v>170642</v>
      </c>
      <c r="U25" s="220" t="s">
        <v>698</v>
      </c>
      <c r="V25" s="220">
        <v>3375401</v>
      </c>
      <c r="W25" s="220">
        <v>29542</v>
      </c>
    </row>
    <row r="26" spans="1:23" outlineLevel="1" collapsed="1" x14ac:dyDescent="0.25">
      <c r="A26" s="245">
        <v>170620</v>
      </c>
      <c r="B26" s="224" t="s">
        <v>584</v>
      </c>
      <c r="C26" s="223">
        <f>VLOOKUP(A26,T:V,3,FALSE)</f>
        <v>4452048</v>
      </c>
      <c r="D26" s="223">
        <f t="shared" si="0"/>
        <v>328863.93</v>
      </c>
      <c r="E26" s="223">
        <f t="shared" si="1"/>
        <v>4780911.93</v>
      </c>
      <c r="F26" s="223"/>
      <c r="G26" s="223"/>
      <c r="K26" s="247">
        <v>170624</v>
      </c>
      <c r="L26" s="220">
        <v>5160</v>
      </c>
      <c r="O26" s="244">
        <v>164108.1</v>
      </c>
      <c r="Q26" s="275">
        <v>170624</v>
      </c>
      <c r="R26" s="277">
        <v>2252709</v>
      </c>
      <c r="T26" s="220">
        <v>170641</v>
      </c>
      <c r="U26" s="220" t="s">
        <v>699</v>
      </c>
      <c r="V26" s="220">
        <v>3559395</v>
      </c>
      <c r="W26" s="220">
        <v>7341</v>
      </c>
    </row>
    <row r="27" spans="1:23" outlineLevel="1" collapsed="1" x14ac:dyDescent="0.25">
      <c r="A27" s="245">
        <v>170621</v>
      </c>
      <c r="B27" s="224" t="s">
        <v>585</v>
      </c>
      <c r="C27" s="223">
        <f>VLOOKUP(A27,T:V,3,FALSE)</f>
        <v>2970642</v>
      </c>
      <c r="D27" s="223">
        <f t="shared" si="0"/>
        <v>257384.49</v>
      </c>
      <c r="E27" s="223">
        <f t="shared" si="1"/>
        <v>3228026.49</v>
      </c>
      <c r="F27" s="223"/>
      <c r="G27" s="223"/>
      <c r="K27" s="247">
        <v>170625</v>
      </c>
      <c r="L27" s="220">
        <v>5160</v>
      </c>
      <c r="O27" s="244">
        <v>237889.12</v>
      </c>
      <c r="Q27" s="275">
        <v>170625</v>
      </c>
      <c r="R27" s="277">
        <v>3337895</v>
      </c>
      <c r="T27" s="220">
        <v>170640</v>
      </c>
      <c r="U27" s="220" t="s">
        <v>700</v>
      </c>
      <c r="V27" s="220">
        <v>2277417</v>
      </c>
      <c r="W27" s="220">
        <v>0</v>
      </c>
    </row>
    <row r="28" spans="1:23" outlineLevel="1" collapsed="1" x14ac:dyDescent="0.25">
      <c r="A28" s="245">
        <v>170622</v>
      </c>
      <c r="B28" s="224" t="s">
        <v>586</v>
      </c>
      <c r="C28" s="223">
        <f>VLOOKUP(A28,T:V,3,FALSE)</f>
        <v>2458511.06</v>
      </c>
      <c r="D28" s="223">
        <f t="shared" si="0"/>
        <v>350851.49</v>
      </c>
      <c r="E28" s="223">
        <f t="shared" si="1"/>
        <v>2809362.55</v>
      </c>
      <c r="F28" s="223"/>
      <c r="G28" s="223"/>
      <c r="K28" s="247">
        <v>170626</v>
      </c>
      <c r="L28" s="220">
        <v>5160</v>
      </c>
      <c r="O28" s="244">
        <v>104216</v>
      </c>
      <c r="Q28" s="275">
        <v>170626</v>
      </c>
      <c r="R28" s="277">
        <v>4466451</v>
      </c>
      <c r="T28" s="220">
        <v>170639</v>
      </c>
      <c r="U28" s="220" t="s">
        <v>701</v>
      </c>
      <c r="V28" s="220">
        <v>2044987</v>
      </c>
      <c r="W28" s="220">
        <v>160596</v>
      </c>
    </row>
    <row r="29" spans="1:23" outlineLevel="1" collapsed="1" x14ac:dyDescent="0.25">
      <c r="A29" s="245">
        <v>170624</v>
      </c>
      <c r="B29" s="224" t="s">
        <v>587</v>
      </c>
      <c r="C29" s="223">
        <f>VLOOKUP(A29,T:V,3,FALSE)</f>
        <v>2252709</v>
      </c>
      <c r="D29" s="223">
        <f t="shared" si="0"/>
        <v>164108.1</v>
      </c>
      <c r="E29" s="223">
        <f t="shared" si="1"/>
        <v>2416817.1</v>
      </c>
      <c r="F29" s="223"/>
      <c r="G29" s="223"/>
      <c r="K29" s="247">
        <v>170627</v>
      </c>
      <c r="L29" s="220">
        <v>5160</v>
      </c>
      <c r="O29" s="244">
        <v>304008</v>
      </c>
      <c r="Q29" s="275">
        <v>170627</v>
      </c>
      <c r="R29" s="277">
        <v>2363037</v>
      </c>
      <c r="T29" s="220">
        <v>170638</v>
      </c>
      <c r="U29" s="220" t="s">
        <v>702</v>
      </c>
      <c r="V29" s="220">
        <v>1655248.17</v>
      </c>
      <c r="W29" s="220">
        <v>0</v>
      </c>
    </row>
    <row r="30" spans="1:23" outlineLevel="1" collapsed="1" x14ac:dyDescent="0.25">
      <c r="A30" s="245">
        <v>170625</v>
      </c>
      <c r="B30" s="224" t="s">
        <v>588</v>
      </c>
      <c r="C30" s="223">
        <f>VLOOKUP(A30,T:V,3,FALSE)</f>
        <v>3287895</v>
      </c>
      <c r="D30" s="223">
        <f t="shared" si="0"/>
        <v>237889.12</v>
      </c>
      <c r="E30" s="223">
        <f t="shared" si="1"/>
        <v>3525784.12</v>
      </c>
      <c r="F30" s="223"/>
      <c r="G30" s="223"/>
      <c r="K30" s="247">
        <v>170628</v>
      </c>
      <c r="L30" s="220">
        <v>5160</v>
      </c>
      <c r="O30" s="244">
        <v>75993</v>
      </c>
      <c r="Q30" s="275">
        <v>170628</v>
      </c>
      <c r="R30" s="277">
        <v>3293661</v>
      </c>
      <c r="T30" s="220">
        <v>170637</v>
      </c>
      <c r="U30" s="220" t="s">
        <v>703</v>
      </c>
      <c r="V30" s="220">
        <v>2553314</v>
      </c>
      <c r="W30" s="220">
        <v>0</v>
      </c>
    </row>
    <row r="31" spans="1:23" outlineLevel="1" collapsed="1" x14ac:dyDescent="0.25">
      <c r="A31" s="245">
        <v>170626</v>
      </c>
      <c r="B31" s="224" t="s">
        <v>589</v>
      </c>
      <c r="C31" s="223">
        <f>VLOOKUP(A31,T:V,3,FALSE)</f>
        <v>4466451</v>
      </c>
      <c r="D31" s="223">
        <f t="shared" si="0"/>
        <v>104216</v>
      </c>
      <c r="E31" s="223">
        <f t="shared" si="1"/>
        <v>4570667</v>
      </c>
      <c r="F31" s="223"/>
      <c r="G31" s="223"/>
      <c r="K31" s="247">
        <v>170629</v>
      </c>
      <c r="L31" s="220">
        <v>5160</v>
      </c>
      <c r="O31" s="244">
        <v>285201.78000000003</v>
      </c>
      <c r="Q31" s="275">
        <v>170629</v>
      </c>
      <c r="R31" s="277">
        <v>3220207</v>
      </c>
      <c r="T31" s="220">
        <v>170635</v>
      </c>
      <c r="U31" s="220" t="s">
        <v>704</v>
      </c>
      <c r="V31" s="220">
        <v>1438692</v>
      </c>
      <c r="W31" s="220">
        <v>111351</v>
      </c>
    </row>
    <row r="32" spans="1:23" outlineLevel="1" collapsed="1" x14ac:dyDescent="0.25">
      <c r="A32" s="245">
        <v>170627</v>
      </c>
      <c r="B32" s="224" t="s">
        <v>590</v>
      </c>
      <c r="C32" s="223">
        <f>VLOOKUP(A32,T:V,3,FALSE)</f>
        <v>2363037</v>
      </c>
      <c r="D32" s="223">
        <f t="shared" si="0"/>
        <v>304008</v>
      </c>
      <c r="E32" s="223">
        <f t="shared" si="1"/>
        <v>2667045</v>
      </c>
      <c r="F32" s="223"/>
      <c r="G32" s="223"/>
      <c r="K32" s="247">
        <v>170630</v>
      </c>
      <c r="L32" s="220">
        <v>5160</v>
      </c>
      <c r="O32" s="244">
        <v>299248</v>
      </c>
      <c r="Q32" s="275">
        <v>170630</v>
      </c>
      <c r="R32" s="277">
        <v>2004320</v>
      </c>
      <c r="T32" s="220">
        <v>170634</v>
      </c>
      <c r="U32" s="220" t="s">
        <v>705</v>
      </c>
      <c r="V32" s="220">
        <v>2049933</v>
      </c>
      <c r="W32" s="220">
        <v>0</v>
      </c>
    </row>
    <row r="33" spans="1:23" outlineLevel="1" collapsed="1" x14ac:dyDescent="0.25">
      <c r="A33" s="245">
        <v>170628</v>
      </c>
      <c r="B33" s="224" t="s">
        <v>591</v>
      </c>
      <c r="C33" s="223">
        <f>VLOOKUP(A33,T:V,3,FALSE)</f>
        <v>3293661</v>
      </c>
      <c r="D33" s="223">
        <f t="shared" si="0"/>
        <v>75993</v>
      </c>
      <c r="E33" s="223">
        <f t="shared" si="1"/>
        <v>3369654</v>
      </c>
      <c r="F33" s="223"/>
      <c r="G33" s="223"/>
      <c r="K33" s="247">
        <v>170631</v>
      </c>
      <c r="L33" s="220">
        <v>5160</v>
      </c>
      <c r="O33" s="244">
        <v>411762.65</v>
      </c>
      <c r="Q33" s="275">
        <v>170631</v>
      </c>
      <c r="R33" s="277">
        <v>3236287</v>
      </c>
      <c r="T33" s="220">
        <v>170633</v>
      </c>
      <c r="U33" s="220" t="s">
        <v>706</v>
      </c>
      <c r="V33" s="220">
        <v>3128309</v>
      </c>
      <c r="W33" s="220">
        <v>94913</v>
      </c>
    </row>
    <row r="34" spans="1:23" outlineLevel="1" collapsed="1" x14ac:dyDescent="0.25">
      <c r="A34" s="245">
        <v>170629</v>
      </c>
      <c r="B34" s="224" t="s">
        <v>592</v>
      </c>
      <c r="C34" s="223">
        <f>VLOOKUP(A34,T:V,3,FALSE)</f>
        <v>3220207</v>
      </c>
      <c r="D34" s="223">
        <f t="shared" si="0"/>
        <v>285201.78000000003</v>
      </c>
      <c r="E34" s="223">
        <f t="shared" si="1"/>
        <v>3505408.7800000003</v>
      </c>
      <c r="F34" s="223"/>
      <c r="G34" s="223"/>
      <c r="K34" s="247">
        <v>170632</v>
      </c>
      <c r="L34" s="220">
        <v>5160</v>
      </c>
      <c r="O34" s="244">
        <v>119765.59</v>
      </c>
      <c r="Q34" s="275">
        <v>170632</v>
      </c>
      <c r="R34" s="277">
        <v>1806709</v>
      </c>
      <c r="T34" s="220">
        <v>170632</v>
      </c>
      <c r="U34" s="220" t="s">
        <v>707</v>
      </c>
      <c r="V34" s="220">
        <v>1806709</v>
      </c>
      <c r="W34" s="220">
        <v>0</v>
      </c>
    </row>
    <row r="35" spans="1:23" outlineLevel="1" collapsed="1" x14ac:dyDescent="0.25">
      <c r="A35" s="245">
        <v>170630</v>
      </c>
      <c r="B35" s="224" t="s">
        <v>593</v>
      </c>
      <c r="C35" s="223">
        <f>VLOOKUP(A35,T:V,3,FALSE)</f>
        <v>2004320</v>
      </c>
      <c r="D35" s="223">
        <f t="shared" si="0"/>
        <v>299248</v>
      </c>
      <c r="E35" s="223">
        <f t="shared" si="1"/>
        <v>2303568</v>
      </c>
      <c r="F35" s="223"/>
      <c r="G35" s="223"/>
      <c r="K35" s="247">
        <v>170633</v>
      </c>
      <c r="L35" s="220">
        <v>5160</v>
      </c>
      <c r="O35" s="244">
        <v>141570.76</v>
      </c>
      <c r="Q35" s="275">
        <v>170633</v>
      </c>
      <c r="R35" s="277">
        <v>3223222</v>
      </c>
      <c r="T35" s="220">
        <v>170631</v>
      </c>
      <c r="U35" s="220" t="s">
        <v>708</v>
      </c>
      <c r="V35" s="220">
        <v>3204704</v>
      </c>
      <c r="W35" s="220">
        <v>31583</v>
      </c>
    </row>
    <row r="36" spans="1:23" outlineLevel="1" collapsed="1" x14ac:dyDescent="0.25">
      <c r="A36" s="245">
        <v>170631</v>
      </c>
      <c r="B36" s="224" t="s">
        <v>594</v>
      </c>
      <c r="C36" s="223">
        <f>VLOOKUP(A36,T:V,3,FALSE)</f>
        <v>3204704</v>
      </c>
      <c r="D36" s="223">
        <f t="shared" si="0"/>
        <v>411762.65</v>
      </c>
      <c r="E36" s="223">
        <f t="shared" si="1"/>
        <v>3616466.65</v>
      </c>
      <c r="F36" s="223"/>
      <c r="G36" s="223"/>
      <c r="K36" s="247">
        <v>170634</v>
      </c>
      <c r="L36" s="220">
        <v>5160</v>
      </c>
      <c r="O36" s="244">
        <v>35162.19</v>
      </c>
      <c r="Q36" s="275">
        <v>170634</v>
      </c>
      <c r="R36" s="277">
        <v>2049933</v>
      </c>
      <c r="T36" s="220">
        <v>170630</v>
      </c>
      <c r="U36" s="220" t="s">
        <v>166</v>
      </c>
      <c r="V36" s="220">
        <v>2004320</v>
      </c>
      <c r="W36" s="220">
        <v>0</v>
      </c>
    </row>
    <row r="37" spans="1:23" outlineLevel="1" collapsed="1" x14ac:dyDescent="0.25">
      <c r="A37" s="245">
        <v>170632</v>
      </c>
      <c r="B37" s="224" t="s">
        <v>595</v>
      </c>
      <c r="C37" s="223">
        <f>VLOOKUP(A37,T:V,3,FALSE)</f>
        <v>1806709</v>
      </c>
      <c r="D37" s="223">
        <f t="shared" ref="D37:D64" si="2">VLOOKUP(A37,K:O,5,FALSE)</f>
        <v>119765.59</v>
      </c>
      <c r="E37" s="223">
        <f t="shared" si="1"/>
        <v>1926474.59</v>
      </c>
      <c r="F37" s="223"/>
      <c r="G37" s="223"/>
      <c r="K37" s="247">
        <v>170635</v>
      </c>
      <c r="L37" s="220">
        <v>5160</v>
      </c>
      <c r="O37" s="244">
        <v>235856.8</v>
      </c>
      <c r="Q37" s="275">
        <v>170635</v>
      </c>
      <c r="R37" s="277">
        <v>1550043</v>
      </c>
      <c r="T37" s="220">
        <v>170629</v>
      </c>
      <c r="U37" s="220" t="s">
        <v>709</v>
      </c>
      <c r="V37" s="220">
        <v>3220207</v>
      </c>
      <c r="W37" s="220">
        <v>0</v>
      </c>
    </row>
    <row r="38" spans="1:23" outlineLevel="1" collapsed="1" x14ac:dyDescent="0.25">
      <c r="A38" s="245">
        <v>170633</v>
      </c>
      <c r="B38" s="224" t="s">
        <v>596</v>
      </c>
      <c r="C38" s="223">
        <f>VLOOKUP(A38,T:V,3,FALSE)</f>
        <v>3128309</v>
      </c>
      <c r="D38" s="223">
        <f t="shared" si="2"/>
        <v>141570.76</v>
      </c>
      <c r="E38" s="223">
        <f t="shared" si="1"/>
        <v>3269879.76</v>
      </c>
      <c r="F38" s="223"/>
      <c r="G38" s="223"/>
      <c r="K38" s="247">
        <v>170637</v>
      </c>
      <c r="L38" s="220">
        <v>5160</v>
      </c>
      <c r="O38" s="244">
        <v>91160</v>
      </c>
      <c r="Q38" s="275">
        <v>170637</v>
      </c>
      <c r="R38" s="277">
        <v>2553314</v>
      </c>
      <c r="T38" s="220">
        <v>170628</v>
      </c>
      <c r="U38" s="220" t="s">
        <v>710</v>
      </c>
      <c r="V38" s="220">
        <v>3293661</v>
      </c>
      <c r="W38" s="220">
        <v>0</v>
      </c>
    </row>
    <row r="39" spans="1:23" outlineLevel="1" collapsed="1" x14ac:dyDescent="0.25">
      <c r="A39" s="245">
        <v>170634</v>
      </c>
      <c r="B39" s="224" t="s">
        <v>597</v>
      </c>
      <c r="C39" s="223">
        <f>VLOOKUP(A39,T:V,3,FALSE)</f>
        <v>2049933</v>
      </c>
      <c r="D39" s="223">
        <f t="shared" si="2"/>
        <v>35162.19</v>
      </c>
      <c r="E39" s="223">
        <f t="shared" si="1"/>
        <v>2085095.19</v>
      </c>
      <c r="F39" s="223"/>
      <c r="G39" s="223"/>
      <c r="K39" s="247">
        <v>170638</v>
      </c>
      <c r="L39" s="220">
        <v>5160</v>
      </c>
      <c r="O39" s="244">
        <v>-37133.879999999997</v>
      </c>
      <c r="Q39" s="275">
        <v>170638</v>
      </c>
      <c r="R39" s="277">
        <v>1655248.17</v>
      </c>
      <c r="T39" s="220">
        <v>170627</v>
      </c>
      <c r="U39" s="220" t="s">
        <v>711</v>
      </c>
      <c r="V39" s="220">
        <v>2363037</v>
      </c>
      <c r="W39" s="220">
        <v>0</v>
      </c>
    </row>
    <row r="40" spans="1:23" outlineLevel="1" collapsed="1" x14ac:dyDescent="0.25">
      <c r="A40" s="245">
        <v>170635</v>
      </c>
      <c r="B40" s="224" t="s">
        <v>598</v>
      </c>
      <c r="C40" s="223">
        <f>VLOOKUP(A40,T:V,3,FALSE)</f>
        <v>1438692</v>
      </c>
      <c r="D40" s="223">
        <f t="shared" si="2"/>
        <v>235856.8</v>
      </c>
      <c r="E40" s="223">
        <f t="shared" si="1"/>
        <v>1674548.8</v>
      </c>
      <c r="F40" s="223"/>
      <c r="G40" s="223"/>
      <c r="K40" s="247">
        <v>170639</v>
      </c>
      <c r="L40" s="220">
        <v>5160</v>
      </c>
      <c r="O40" s="244">
        <v>292617.09999999998</v>
      </c>
      <c r="Q40" s="275">
        <v>170639</v>
      </c>
      <c r="R40" s="277">
        <v>2205583</v>
      </c>
      <c r="T40" s="220">
        <v>170626</v>
      </c>
      <c r="U40" s="220" t="s">
        <v>712</v>
      </c>
      <c r="V40" s="220">
        <v>4466451</v>
      </c>
      <c r="W40" s="220">
        <v>0</v>
      </c>
    </row>
    <row r="41" spans="1:23" outlineLevel="1" collapsed="1" x14ac:dyDescent="0.25">
      <c r="A41" s="245">
        <v>170637</v>
      </c>
      <c r="B41" s="224" t="s">
        <v>599</v>
      </c>
      <c r="C41" s="223">
        <f>VLOOKUP(A41,T:V,3,FALSE)</f>
        <v>2553314</v>
      </c>
      <c r="D41" s="223">
        <f t="shared" si="2"/>
        <v>91160</v>
      </c>
      <c r="E41" s="223">
        <f t="shared" si="1"/>
        <v>2644474</v>
      </c>
      <c r="F41" s="223"/>
      <c r="G41" s="223"/>
      <c r="K41" s="247">
        <v>170640</v>
      </c>
      <c r="L41" s="220">
        <v>5160</v>
      </c>
      <c r="O41" s="244">
        <v>195647.94</v>
      </c>
      <c r="Q41" s="275">
        <v>170640</v>
      </c>
      <c r="R41" s="277">
        <v>2277417</v>
      </c>
      <c r="T41" s="220">
        <v>170625</v>
      </c>
      <c r="U41" s="220" t="s">
        <v>713</v>
      </c>
      <c r="V41" s="220">
        <v>3287895</v>
      </c>
      <c r="W41" s="220">
        <v>50000</v>
      </c>
    </row>
    <row r="42" spans="1:23" outlineLevel="1" collapsed="1" x14ac:dyDescent="0.25">
      <c r="A42" s="245">
        <v>170638</v>
      </c>
      <c r="B42" s="224" t="s">
        <v>600</v>
      </c>
      <c r="C42" s="223">
        <f>VLOOKUP(A42,T:V,3,FALSE)</f>
        <v>1655248.17</v>
      </c>
      <c r="D42" s="223">
        <f t="shared" si="2"/>
        <v>-37133.879999999997</v>
      </c>
      <c r="E42" s="223">
        <f t="shared" si="1"/>
        <v>1618114.29</v>
      </c>
      <c r="F42" s="223"/>
      <c r="G42" s="223"/>
      <c r="K42" s="247">
        <v>170641</v>
      </c>
      <c r="L42" s="220">
        <v>5160</v>
      </c>
      <c r="O42" s="244">
        <v>7341.48</v>
      </c>
      <c r="Q42" s="275">
        <v>170641</v>
      </c>
      <c r="R42" s="277">
        <v>3566736</v>
      </c>
      <c r="T42" s="220">
        <v>170624</v>
      </c>
      <c r="U42" s="220" t="s">
        <v>714</v>
      </c>
      <c r="V42" s="220">
        <v>2252709</v>
      </c>
      <c r="W42" s="220">
        <v>0</v>
      </c>
    </row>
    <row r="43" spans="1:23" outlineLevel="1" collapsed="1" x14ac:dyDescent="0.25">
      <c r="A43" s="245">
        <v>170639</v>
      </c>
      <c r="B43" s="224" t="s">
        <v>601</v>
      </c>
      <c r="C43" s="223">
        <f>VLOOKUP(A43,T:V,3,FALSE)</f>
        <v>2044987</v>
      </c>
      <c r="D43" s="223">
        <f t="shared" si="2"/>
        <v>292617.09999999998</v>
      </c>
      <c r="E43" s="223">
        <f t="shared" si="1"/>
        <v>2337604.1</v>
      </c>
      <c r="F43" s="223"/>
      <c r="G43" s="223"/>
      <c r="K43" s="247">
        <v>170642</v>
      </c>
      <c r="L43" s="220">
        <v>5160</v>
      </c>
      <c r="O43" s="244">
        <v>288924.92</v>
      </c>
      <c r="Q43" s="275">
        <v>170642</v>
      </c>
      <c r="R43" s="277">
        <v>3404943</v>
      </c>
      <c r="T43" s="220">
        <v>170622</v>
      </c>
      <c r="U43" s="220" t="s">
        <v>715</v>
      </c>
      <c r="V43" s="220">
        <v>2458511.06</v>
      </c>
      <c r="W43" s="220">
        <v>162346</v>
      </c>
    </row>
    <row r="44" spans="1:23" outlineLevel="1" collapsed="1" x14ac:dyDescent="0.25">
      <c r="A44" s="245">
        <v>170640</v>
      </c>
      <c r="B44" s="224" t="s">
        <v>602</v>
      </c>
      <c r="C44" s="223">
        <f>VLOOKUP(A44,T:V,3,FALSE)</f>
        <v>2277417</v>
      </c>
      <c r="D44" s="223">
        <f t="shared" si="2"/>
        <v>195647.94</v>
      </c>
      <c r="E44" s="223">
        <f t="shared" si="1"/>
        <v>2473064.94</v>
      </c>
      <c r="F44" s="223"/>
      <c r="G44" s="223"/>
      <c r="K44" s="247">
        <v>170643</v>
      </c>
      <c r="L44" s="220">
        <v>5160</v>
      </c>
      <c r="O44" s="244">
        <v>-39138</v>
      </c>
      <c r="Q44" s="275">
        <v>170643</v>
      </c>
      <c r="R44" s="277">
        <v>2354542</v>
      </c>
      <c r="T44" s="220">
        <v>170621</v>
      </c>
      <c r="U44" s="220" t="s">
        <v>716</v>
      </c>
      <c r="V44" s="220">
        <v>2970642</v>
      </c>
      <c r="W44" s="220">
        <v>0</v>
      </c>
    </row>
    <row r="45" spans="1:23" outlineLevel="1" collapsed="1" x14ac:dyDescent="0.25">
      <c r="A45" s="245">
        <v>170641</v>
      </c>
      <c r="B45" s="224" t="s">
        <v>603</v>
      </c>
      <c r="C45" s="223">
        <f>VLOOKUP(A45,T:V,3,FALSE)</f>
        <v>3559395</v>
      </c>
      <c r="D45" s="223">
        <f t="shared" si="2"/>
        <v>7341.48</v>
      </c>
      <c r="E45" s="223">
        <f t="shared" si="1"/>
        <v>3566736.48</v>
      </c>
      <c r="F45" s="223"/>
      <c r="G45" s="223"/>
      <c r="K45" s="247">
        <v>170644</v>
      </c>
      <c r="L45" s="220">
        <v>5160</v>
      </c>
      <c r="O45" s="244">
        <v>94313.85</v>
      </c>
      <c r="Q45" s="275">
        <v>170644</v>
      </c>
      <c r="R45" s="277">
        <v>1271521</v>
      </c>
      <c r="T45" s="220">
        <v>170620</v>
      </c>
      <c r="U45" s="220" t="s">
        <v>717</v>
      </c>
      <c r="V45" s="220">
        <v>4452048</v>
      </c>
      <c r="W45" s="220">
        <v>140463</v>
      </c>
    </row>
    <row r="46" spans="1:23" outlineLevel="1" collapsed="1" x14ac:dyDescent="0.25">
      <c r="A46" s="245">
        <v>170642</v>
      </c>
      <c r="B46" s="224" t="s">
        <v>604</v>
      </c>
      <c r="C46" s="223">
        <f>VLOOKUP(A46,T:V,3,FALSE)</f>
        <v>3375401</v>
      </c>
      <c r="D46" s="223">
        <f t="shared" si="2"/>
        <v>288924.92</v>
      </c>
      <c r="E46" s="223">
        <f t="shared" si="1"/>
        <v>3664325.92</v>
      </c>
      <c r="F46" s="223"/>
      <c r="G46" s="223"/>
      <c r="K46" s="247">
        <v>170645</v>
      </c>
      <c r="L46" s="220">
        <v>5160</v>
      </c>
      <c r="O46" s="244">
        <v>-71940.289999999994</v>
      </c>
      <c r="Q46" s="275">
        <v>170645</v>
      </c>
      <c r="R46" s="277">
        <v>2681528</v>
      </c>
      <c r="T46" s="220">
        <v>170619</v>
      </c>
      <c r="U46" s="220" t="s">
        <v>718</v>
      </c>
      <c r="V46" s="220">
        <v>5357996</v>
      </c>
      <c r="W46" s="220">
        <v>0</v>
      </c>
    </row>
    <row r="47" spans="1:23" outlineLevel="1" collapsed="1" x14ac:dyDescent="0.25">
      <c r="A47" s="245">
        <v>170643</v>
      </c>
      <c r="B47" s="224" t="s">
        <v>605</v>
      </c>
      <c r="C47" s="223">
        <f>VLOOKUP(A47,T:V,3,FALSE)</f>
        <v>2402804</v>
      </c>
      <c r="D47" s="223">
        <f t="shared" si="2"/>
        <v>-39138</v>
      </c>
      <c r="E47" s="223">
        <f t="shared" si="1"/>
        <v>2363666</v>
      </c>
      <c r="F47" s="223"/>
      <c r="G47" s="223"/>
      <c r="K47" s="247">
        <v>170646</v>
      </c>
      <c r="L47" s="220">
        <v>5160</v>
      </c>
      <c r="O47" s="244">
        <v>188938.88</v>
      </c>
      <c r="Q47" s="275">
        <v>170646</v>
      </c>
      <c r="R47" s="277">
        <v>1869851</v>
      </c>
      <c r="T47" s="220">
        <v>170618</v>
      </c>
      <c r="U47" s="220" t="s">
        <v>719</v>
      </c>
      <c r="V47" s="220">
        <v>4602295</v>
      </c>
      <c r="W47" s="220">
        <v>0</v>
      </c>
    </row>
    <row r="48" spans="1:23" outlineLevel="1" collapsed="1" x14ac:dyDescent="0.25">
      <c r="A48" s="245">
        <v>170644</v>
      </c>
      <c r="B48" s="224" t="s">
        <v>606</v>
      </c>
      <c r="C48" s="223">
        <f>VLOOKUP(A48,T:V,3,FALSE)</f>
        <v>1222961</v>
      </c>
      <c r="D48" s="223">
        <f t="shared" si="2"/>
        <v>94313.85</v>
      </c>
      <c r="E48" s="223">
        <f t="shared" si="1"/>
        <v>1317274.8500000001</v>
      </c>
      <c r="F48" s="223"/>
      <c r="G48" s="223"/>
      <c r="K48" s="247">
        <v>170647</v>
      </c>
      <c r="L48" s="220">
        <v>5160</v>
      </c>
      <c r="N48" s="220" t="s">
        <v>660</v>
      </c>
      <c r="O48" s="244">
        <v>254966.48</v>
      </c>
      <c r="Q48" s="275">
        <v>170647</v>
      </c>
      <c r="R48" s="277">
        <v>3089345</v>
      </c>
      <c r="T48" s="220">
        <v>170617</v>
      </c>
      <c r="U48" s="220" t="s">
        <v>720</v>
      </c>
      <c r="V48" s="220">
        <v>3668491</v>
      </c>
      <c r="W48" s="220">
        <v>41415</v>
      </c>
    </row>
    <row r="49" spans="1:23" outlineLevel="1" collapsed="1" x14ac:dyDescent="0.25">
      <c r="A49" s="245">
        <v>170645</v>
      </c>
      <c r="B49" s="224" t="s">
        <v>607</v>
      </c>
      <c r="C49" s="223">
        <f>VLOOKUP(A49,T:V,3,FALSE)</f>
        <v>2681528</v>
      </c>
      <c r="D49" s="223">
        <f t="shared" si="2"/>
        <v>-71940.289999999994</v>
      </c>
      <c r="E49" s="223">
        <f t="shared" si="1"/>
        <v>2609587.71</v>
      </c>
      <c r="F49" s="223"/>
      <c r="G49" s="223"/>
      <c r="K49" s="247">
        <v>170648</v>
      </c>
      <c r="L49" s="220">
        <v>5160</v>
      </c>
      <c r="O49" s="244">
        <v>230028.59</v>
      </c>
      <c r="Q49" s="275">
        <v>170648</v>
      </c>
      <c r="R49" s="277">
        <v>2705005</v>
      </c>
      <c r="T49" s="220">
        <v>170616</v>
      </c>
      <c r="U49" s="220" t="s">
        <v>721</v>
      </c>
      <c r="V49" s="220">
        <v>2017205</v>
      </c>
      <c r="W49" s="220">
        <v>41331</v>
      </c>
    </row>
    <row r="50" spans="1:23" outlineLevel="1" collapsed="1" x14ac:dyDescent="0.25">
      <c r="A50" s="245">
        <v>170646</v>
      </c>
      <c r="B50" s="224" t="s">
        <v>608</v>
      </c>
      <c r="C50" s="223">
        <f>VLOOKUP(A50,T:V,3,FALSE)</f>
        <v>1869851</v>
      </c>
      <c r="D50" s="223">
        <f t="shared" si="2"/>
        <v>188938.88</v>
      </c>
      <c r="E50" s="223">
        <f t="shared" si="1"/>
        <v>2058789.88</v>
      </c>
      <c r="F50" s="223"/>
      <c r="G50" s="223"/>
      <c r="K50" s="247">
        <v>170649</v>
      </c>
      <c r="L50" s="220">
        <v>5160</v>
      </c>
      <c r="O50" s="244">
        <v>88000</v>
      </c>
      <c r="Q50" s="275">
        <v>170649</v>
      </c>
      <c r="R50" s="277">
        <v>2368526</v>
      </c>
      <c r="T50" s="220">
        <v>170615</v>
      </c>
      <c r="U50" s="220" t="s">
        <v>722</v>
      </c>
      <c r="V50" s="220">
        <v>1913087</v>
      </c>
      <c r="W50" s="220">
        <v>0</v>
      </c>
    </row>
    <row r="51" spans="1:23" outlineLevel="1" collapsed="1" x14ac:dyDescent="0.25">
      <c r="A51" s="245">
        <v>170647</v>
      </c>
      <c r="B51" s="224" t="s">
        <v>609</v>
      </c>
      <c r="C51" s="223">
        <f>VLOOKUP(A51,T:V,3,FALSE)</f>
        <v>2984406</v>
      </c>
      <c r="D51" s="223">
        <f t="shared" si="2"/>
        <v>254966.48</v>
      </c>
      <c r="E51" s="223">
        <f t="shared" si="1"/>
        <v>3239372.48</v>
      </c>
      <c r="F51" s="223"/>
      <c r="G51" s="223"/>
      <c r="K51" s="247">
        <v>170650</v>
      </c>
      <c r="L51" s="220">
        <v>5160</v>
      </c>
      <c r="O51" s="244">
        <v>51587.839999999997</v>
      </c>
      <c r="Q51" s="275">
        <v>170650</v>
      </c>
      <c r="R51" s="277">
        <v>2945455</v>
      </c>
      <c r="T51" s="220">
        <v>170614</v>
      </c>
      <c r="U51" s="220" t="s">
        <v>723</v>
      </c>
      <c r="V51" s="220">
        <v>2417827</v>
      </c>
      <c r="W51" s="220">
        <v>2703</v>
      </c>
    </row>
    <row r="52" spans="1:23" outlineLevel="1" collapsed="1" x14ac:dyDescent="0.25">
      <c r="A52" s="245">
        <v>170648</v>
      </c>
      <c r="B52" s="224" t="s">
        <v>610</v>
      </c>
      <c r="C52" s="223">
        <f>VLOOKUP(A52,T:V,3,FALSE)</f>
        <v>2705005</v>
      </c>
      <c r="D52" s="223">
        <f t="shared" si="2"/>
        <v>230028.59</v>
      </c>
      <c r="E52" s="223">
        <f t="shared" si="1"/>
        <v>2935033.59</v>
      </c>
      <c r="F52" s="223"/>
      <c r="G52" s="223"/>
      <c r="K52" s="247">
        <v>170652</v>
      </c>
      <c r="L52" s="220">
        <v>5160</v>
      </c>
      <c r="O52" s="244">
        <v>273961.40000000002</v>
      </c>
      <c r="Q52" s="275">
        <v>170652</v>
      </c>
      <c r="R52" s="277">
        <v>2420831</v>
      </c>
      <c r="T52" s="220">
        <v>170613</v>
      </c>
      <c r="U52" s="220" t="s">
        <v>724</v>
      </c>
      <c r="V52" s="220">
        <v>2608827</v>
      </c>
      <c r="W52" s="220">
        <v>0</v>
      </c>
    </row>
    <row r="53" spans="1:23" outlineLevel="1" collapsed="1" x14ac:dyDescent="0.25">
      <c r="A53" s="245">
        <v>170649</v>
      </c>
      <c r="B53" s="224" t="s">
        <v>611</v>
      </c>
      <c r="C53" s="223">
        <f>VLOOKUP(A53,T:V,3,FALSE)</f>
        <v>2355499</v>
      </c>
      <c r="D53" s="223">
        <f t="shared" si="2"/>
        <v>88000</v>
      </c>
      <c r="E53" s="223">
        <f t="shared" si="1"/>
        <v>2443499</v>
      </c>
      <c r="F53" s="223"/>
      <c r="G53" s="223"/>
      <c r="K53" s="247">
        <v>170653</v>
      </c>
      <c r="L53" s="220">
        <v>5160</v>
      </c>
      <c r="O53" s="244">
        <v>179338.84</v>
      </c>
      <c r="Q53" s="275">
        <v>170653</v>
      </c>
      <c r="R53" s="277">
        <v>2729453</v>
      </c>
      <c r="T53" s="220">
        <v>170612</v>
      </c>
      <c r="U53" s="220" t="s">
        <v>725</v>
      </c>
      <c r="V53" s="220">
        <v>2450082</v>
      </c>
      <c r="W53" s="220">
        <v>70524</v>
      </c>
    </row>
    <row r="54" spans="1:23" outlineLevel="1" collapsed="1" x14ac:dyDescent="0.25">
      <c r="A54" s="245">
        <v>170650</v>
      </c>
      <c r="B54" s="224" t="s">
        <v>612</v>
      </c>
      <c r="C54" s="223">
        <f>VLOOKUP(A54,T:V,3,FALSE)</f>
        <v>2893868</v>
      </c>
      <c r="D54" s="223">
        <f t="shared" si="2"/>
        <v>51587.839999999997</v>
      </c>
      <c r="E54" s="223">
        <f t="shared" si="1"/>
        <v>2945455.84</v>
      </c>
      <c r="F54" s="223"/>
      <c r="G54" s="223"/>
      <c r="K54" s="247">
        <v>170654</v>
      </c>
      <c r="L54" s="220">
        <v>5160</v>
      </c>
      <c r="O54" s="244">
        <v>119842.37</v>
      </c>
      <c r="Q54" s="275">
        <v>170654</v>
      </c>
      <c r="R54" s="277">
        <v>2410161</v>
      </c>
      <c r="T54" s="220">
        <v>170611</v>
      </c>
      <c r="U54" s="220" t="s">
        <v>726</v>
      </c>
      <c r="V54" s="220">
        <v>3237110</v>
      </c>
      <c r="W54" s="220">
        <v>0</v>
      </c>
    </row>
    <row r="55" spans="1:23" outlineLevel="1" collapsed="1" x14ac:dyDescent="0.25">
      <c r="A55" s="245">
        <v>170652</v>
      </c>
      <c r="B55" s="224" t="s">
        <v>613</v>
      </c>
      <c r="C55" s="223">
        <f>VLOOKUP(A55,T:V,3,FALSE)</f>
        <v>2389199</v>
      </c>
      <c r="D55" s="223">
        <f t="shared" si="2"/>
        <v>273961.40000000002</v>
      </c>
      <c r="E55" s="223">
        <f t="shared" si="1"/>
        <v>2663160.4</v>
      </c>
      <c r="F55" s="223"/>
      <c r="G55" s="223"/>
      <c r="K55" s="247">
        <v>170655</v>
      </c>
      <c r="L55" s="220">
        <v>5160</v>
      </c>
      <c r="O55" s="244">
        <v>301978</v>
      </c>
      <c r="Q55" s="275">
        <v>170655</v>
      </c>
      <c r="R55" s="277">
        <v>2281886</v>
      </c>
      <c r="T55" s="220">
        <v>170610</v>
      </c>
      <c r="U55" s="220" t="s">
        <v>727</v>
      </c>
      <c r="V55" s="220">
        <v>2284609</v>
      </c>
      <c r="W55" s="220">
        <v>19819</v>
      </c>
    </row>
    <row r="56" spans="1:23" outlineLevel="1" collapsed="1" x14ac:dyDescent="0.25">
      <c r="A56" s="245">
        <v>170653</v>
      </c>
      <c r="B56" s="224" t="s">
        <v>614</v>
      </c>
      <c r="C56" s="223">
        <f>VLOOKUP(A56,T:V,3,FALSE)</f>
        <v>2729453</v>
      </c>
      <c r="D56" s="223">
        <f t="shared" si="2"/>
        <v>179338.84</v>
      </c>
      <c r="E56" s="223">
        <f t="shared" si="1"/>
        <v>2908791.84</v>
      </c>
      <c r="F56" s="223"/>
      <c r="G56" s="223"/>
      <c r="K56" s="247">
        <v>170656</v>
      </c>
      <c r="L56" s="220">
        <v>5160</v>
      </c>
      <c r="O56" s="244">
        <v>394794</v>
      </c>
      <c r="Q56" s="275">
        <v>170656</v>
      </c>
      <c r="R56" s="277">
        <v>1804105.14</v>
      </c>
      <c r="T56" s="220">
        <v>170609</v>
      </c>
      <c r="U56" s="220" t="s">
        <v>728</v>
      </c>
      <c r="V56" s="220">
        <v>2377944</v>
      </c>
      <c r="W56" s="220">
        <v>0</v>
      </c>
    </row>
    <row r="57" spans="1:23" outlineLevel="1" collapsed="1" x14ac:dyDescent="0.25">
      <c r="A57" s="245">
        <v>170654</v>
      </c>
      <c r="B57" s="224" t="s">
        <v>615</v>
      </c>
      <c r="C57" s="223">
        <f>VLOOKUP(A57,T:V,3,FALSE)</f>
        <v>2410161</v>
      </c>
      <c r="D57" s="223">
        <f t="shared" si="2"/>
        <v>119842.37</v>
      </c>
      <c r="E57" s="223">
        <f t="shared" si="1"/>
        <v>2530003.37</v>
      </c>
      <c r="F57" s="223"/>
      <c r="G57" s="223"/>
      <c r="K57" s="247">
        <v>170657</v>
      </c>
      <c r="L57" s="220">
        <v>5160</v>
      </c>
      <c r="O57" s="244">
        <v>123835.05</v>
      </c>
      <c r="Q57" s="275">
        <v>170657</v>
      </c>
      <c r="R57" s="277">
        <v>1448379</v>
      </c>
      <c r="T57" s="220">
        <v>170608</v>
      </c>
      <c r="U57" s="220" t="s">
        <v>729</v>
      </c>
      <c r="V57" s="220">
        <v>2372705</v>
      </c>
      <c r="W57" s="220">
        <v>45562</v>
      </c>
    </row>
    <row r="58" spans="1:23" outlineLevel="1" collapsed="1" x14ac:dyDescent="0.25">
      <c r="A58" s="245">
        <v>170655</v>
      </c>
      <c r="B58" s="224" t="s">
        <v>616</v>
      </c>
      <c r="C58" s="223">
        <f>VLOOKUP(A58,T:V,3,FALSE)</f>
        <v>2261886</v>
      </c>
      <c r="D58" s="223">
        <f t="shared" si="2"/>
        <v>301978</v>
      </c>
      <c r="E58" s="223">
        <f t="shared" si="1"/>
        <v>2563864</v>
      </c>
      <c r="F58" s="223"/>
      <c r="G58" s="223"/>
      <c r="K58" s="247">
        <v>170658</v>
      </c>
      <c r="L58" s="220">
        <v>5160</v>
      </c>
      <c r="O58" s="244">
        <v>604605.97</v>
      </c>
      <c r="Q58" s="275">
        <v>170658</v>
      </c>
      <c r="R58" s="277">
        <v>3673047</v>
      </c>
      <c r="T58" s="220">
        <v>170605</v>
      </c>
      <c r="U58" s="220" t="s">
        <v>730</v>
      </c>
      <c r="V58" s="220">
        <v>2355430</v>
      </c>
      <c r="W58" s="220">
        <v>0</v>
      </c>
    </row>
    <row r="59" spans="1:23" outlineLevel="1" collapsed="1" x14ac:dyDescent="0.25">
      <c r="A59" s="245">
        <v>170656</v>
      </c>
      <c r="B59" s="224" t="s">
        <v>617</v>
      </c>
      <c r="C59" s="223">
        <f>VLOOKUP(A59,T:V,3,FALSE)</f>
        <v>1804105.14</v>
      </c>
      <c r="D59" s="223">
        <f t="shared" si="2"/>
        <v>394794</v>
      </c>
      <c r="E59" s="223">
        <f t="shared" si="1"/>
        <v>2198899.1399999997</v>
      </c>
      <c r="F59" s="223"/>
      <c r="G59" s="223"/>
      <c r="K59" s="247">
        <v>170659</v>
      </c>
      <c r="L59" s="220">
        <v>5160</v>
      </c>
      <c r="O59" s="244">
        <v>101271.64</v>
      </c>
      <c r="Q59" s="275">
        <v>170659</v>
      </c>
      <c r="R59" s="277">
        <v>2437253</v>
      </c>
      <c r="T59" s="220">
        <v>170604</v>
      </c>
      <c r="U59" s="220" t="s">
        <v>731</v>
      </c>
      <c r="V59" s="220">
        <v>2360723</v>
      </c>
      <c r="W59" s="220">
        <v>39500</v>
      </c>
    </row>
    <row r="60" spans="1:23" outlineLevel="1" collapsed="1" x14ac:dyDescent="0.25">
      <c r="A60" s="245">
        <v>170657</v>
      </c>
      <c r="B60" s="224" t="s">
        <v>618</v>
      </c>
      <c r="C60" s="223">
        <f>VLOOKUP(A60,T:V,3,FALSE)</f>
        <v>1448379</v>
      </c>
      <c r="D60" s="223">
        <f t="shared" si="2"/>
        <v>123835.05</v>
      </c>
      <c r="E60" s="223">
        <f t="shared" si="1"/>
        <v>1572214.05</v>
      </c>
      <c r="F60" s="223"/>
      <c r="G60" s="223"/>
      <c r="K60" s="247">
        <v>170660</v>
      </c>
      <c r="L60" s="220">
        <v>5160</v>
      </c>
      <c r="O60" s="244">
        <v>242178.25</v>
      </c>
      <c r="Q60" s="275">
        <v>170660</v>
      </c>
      <c r="R60" s="277">
        <v>4137767.25</v>
      </c>
      <c r="T60" s="220">
        <v>170603</v>
      </c>
      <c r="U60" s="220" t="s">
        <v>732</v>
      </c>
      <c r="V60" s="220">
        <v>1536577</v>
      </c>
      <c r="W60" s="220">
        <v>43090</v>
      </c>
    </row>
    <row r="61" spans="1:23" outlineLevel="1" collapsed="1" x14ac:dyDescent="0.25">
      <c r="A61" s="245">
        <v>170658</v>
      </c>
      <c r="B61" s="224" t="s">
        <v>619</v>
      </c>
      <c r="C61" s="223">
        <f>VLOOKUP(A61,T:V,3,FALSE)</f>
        <v>3673047</v>
      </c>
      <c r="D61" s="223">
        <f t="shared" si="2"/>
        <v>604605.97</v>
      </c>
      <c r="E61" s="223">
        <f t="shared" si="1"/>
        <v>4277652.97</v>
      </c>
      <c r="F61" s="223"/>
      <c r="G61" s="223"/>
      <c r="K61" s="247">
        <v>170661</v>
      </c>
      <c r="L61" s="220">
        <v>5160</v>
      </c>
      <c r="O61" s="244">
        <v>-115098</v>
      </c>
      <c r="Q61" s="275">
        <v>170661</v>
      </c>
      <c r="R61" s="277">
        <v>2079264</v>
      </c>
      <c r="T61" s="220">
        <v>170602</v>
      </c>
      <c r="U61" s="220" t="s">
        <v>733</v>
      </c>
      <c r="V61" s="220">
        <v>2103067.25</v>
      </c>
      <c r="W61" s="220">
        <v>0</v>
      </c>
    </row>
    <row r="62" spans="1:23" outlineLevel="1" collapsed="1" x14ac:dyDescent="0.25">
      <c r="A62" s="245">
        <v>170659</v>
      </c>
      <c r="B62" s="224" t="s">
        <v>620</v>
      </c>
      <c r="C62" s="223">
        <f>VLOOKUP(A62,T:V,3,FALSE)</f>
        <v>2437253</v>
      </c>
      <c r="D62" s="223">
        <f t="shared" si="2"/>
        <v>101271.64</v>
      </c>
      <c r="E62" s="223">
        <f t="shared" si="1"/>
        <v>2538524.64</v>
      </c>
      <c r="F62" s="223"/>
      <c r="G62" s="223"/>
      <c r="K62" s="247">
        <v>170667</v>
      </c>
      <c r="L62" s="220">
        <v>5160</v>
      </c>
      <c r="O62" s="244">
        <v>-45416.81</v>
      </c>
      <c r="Q62" s="275">
        <v>170662</v>
      </c>
      <c r="R62" s="277">
        <v>1400762.22</v>
      </c>
      <c r="T62" s="220">
        <v>170601</v>
      </c>
      <c r="U62" s="220" t="s">
        <v>734</v>
      </c>
      <c r="V62" s="220">
        <v>1777365</v>
      </c>
      <c r="W62" s="220">
        <v>0</v>
      </c>
    </row>
    <row r="63" spans="1:23" outlineLevel="1" collapsed="1" x14ac:dyDescent="0.25">
      <c r="A63" s="245">
        <v>170660</v>
      </c>
      <c r="B63" s="224" t="s">
        <v>621</v>
      </c>
      <c r="C63" s="223">
        <f>VLOOKUP(A63,T:V,3,FALSE)</f>
        <v>3895589.25</v>
      </c>
      <c r="D63" s="223">
        <f t="shared" si="2"/>
        <v>242178.25</v>
      </c>
      <c r="E63" s="223">
        <f t="shared" si="1"/>
        <v>4137767.5</v>
      </c>
      <c r="F63" s="223"/>
      <c r="G63" s="223"/>
      <c r="K63" s="247">
        <v>170668</v>
      </c>
      <c r="L63" s="220">
        <v>5160</v>
      </c>
      <c r="O63" s="244">
        <v>-2410.0100000000002</v>
      </c>
      <c r="Q63" s="275">
        <v>170664</v>
      </c>
      <c r="R63" s="277">
        <v>1643495</v>
      </c>
      <c r="T63" s="220">
        <v>170305</v>
      </c>
      <c r="U63" s="220" t="s">
        <v>735</v>
      </c>
      <c r="V63" s="220">
        <v>649789.01</v>
      </c>
      <c r="W63" s="220">
        <v>47750</v>
      </c>
    </row>
    <row r="64" spans="1:23" outlineLevel="1" collapsed="1" x14ac:dyDescent="0.25">
      <c r="A64" s="245">
        <v>170661</v>
      </c>
      <c r="B64" s="224" t="s">
        <v>622</v>
      </c>
      <c r="C64" s="223">
        <f>VLOOKUP(A64,T:V,3,FALSE)</f>
        <v>2079264</v>
      </c>
      <c r="D64" s="223">
        <f t="shared" si="2"/>
        <v>-115098</v>
      </c>
      <c r="E64" s="223">
        <f t="shared" si="1"/>
        <v>1964166</v>
      </c>
      <c r="F64" s="223"/>
      <c r="G64" s="223"/>
      <c r="K64" s="247">
        <v>170669</v>
      </c>
      <c r="L64" s="220">
        <v>5160</v>
      </c>
      <c r="O64" s="244">
        <v>158687.6</v>
      </c>
      <c r="Q64" s="275">
        <v>170667</v>
      </c>
      <c r="R64" s="277">
        <v>2199838</v>
      </c>
      <c r="T64" s="220">
        <v>170304</v>
      </c>
      <c r="U64" s="220" t="s">
        <v>736</v>
      </c>
      <c r="V64" s="220">
        <v>1683598</v>
      </c>
      <c r="W64" s="220">
        <v>122538</v>
      </c>
    </row>
    <row r="65" spans="1:23" outlineLevel="1" collapsed="1" x14ac:dyDescent="0.25">
      <c r="A65" s="245">
        <v>170662</v>
      </c>
      <c r="B65" s="224" t="s">
        <v>623</v>
      </c>
      <c r="C65" s="223">
        <f>VLOOKUP(A65,T:V,3,FALSE)</f>
        <v>1400762.22</v>
      </c>
      <c r="D65" s="223"/>
      <c r="E65" s="223">
        <f t="shared" si="1"/>
        <v>1400762.22</v>
      </c>
      <c r="F65" s="223"/>
      <c r="G65" s="223"/>
      <c r="K65" s="247">
        <v>170702</v>
      </c>
      <c r="L65" s="220">
        <v>5160</v>
      </c>
      <c r="O65" s="244">
        <v>392588.39</v>
      </c>
      <c r="Q65" s="275">
        <v>170668</v>
      </c>
      <c r="R65" s="277">
        <v>3778656</v>
      </c>
      <c r="T65" s="220">
        <v>170303</v>
      </c>
      <c r="U65" s="220" t="s">
        <v>737</v>
      </c>
      <c r="V65" s="220">
        <v>1039275</v>
      </c>
      <c r="W65" s="220">
        <v>3128</v>
      </c>
    </row>
    <row r="66" spans="1:23" outlineLevel="1" collapsed="1" x14ac:dyDescent="0.25">
      <c r="A66" s="245">
        <v>170663</v>
      </c>
      <c r="B66" s="224" t="s">
        <v>624</v>
      </c>
      <c r="C66" s="223" t="e">
        <f>VLOOKUP(A66,T:V,3,FALSE)</f>
        <v>#N/A</v>
      </c>
      <c r="D66" s="223"/>
      <c r="E66" s="223" t="e">
        <f t="shared" si="1"/>
        <v>#N/A</v>
      </c>
      <c r="F66" s="223"/>
      <c r="G66" s="223"/>
      <c r="K66" s="247">
        <v>170704</v>
      </c>
      <c r="L66" s="220">
        <v>5160</v>
      </c>
      <c r="O66" s="244">
        <v>427487</v>
      </c>
      <c r="Q66" s="275">
        <v>170669</v>
      </c>
      <c r="R66" s="277">
        <v>2133854</v>
      </c>
      <c r="T66" s="220">
        <v>170302</v>
      </c>
      <c r="U66" s="220" t="s">
        <v>738</v>
      </c>
      <c r="V66" s="220">
        <v>1259412</v>
      </c>
      <c r="W66" s="220">
        <v>217617</v>
      </c>
    </row>
    <row r="67" spans="1:23" outlineLevel="1" collapsed="1" x14ac:dyDescent="0.25">
      <c r="A67" s="245">
        <v>170664</v>
      </c>
      <c r="B67" s="224" t="s">
        <v>625</v>
      </c>
      <c r="C67" s="223">
        <f>VLOOKUP(A67,T:V,3,FALSE)</f>
        <v>1643495</v>
      </c>
      <c r="D67" s="223">
        <f>VLOOKUP(A67,K:O,5,FALSE)</f>
        <v>-97179.4</v>
      </c>
      <c r="E67" s="223">
        <f t="shared" si="1"/>
        <v>1546315.6</v>
      </c>
      <c r="F67" s="223"/>
      <c r="G67" s="223"/>
      <c r="K67" s="247">
        <v>170707</v>
      </c>
      <c r="L67" s="220">
        <v>5160</v>
      </c>
      <c r="O67" s="244">
        <v>741525.59</v>
      </c>
      <c r="Q67" s="275">
        <v>170701</v>
      </c>
      <c r="R67" s="277">
        <v>7913281.5800000001</v>
      </c>
      <c r="T67" s="220">
        <v>170713</v>
      </c>
      <c r="U67" s="220" t="s">
        <v>739</v>
      </c>
      <c r="V67" s="220">
        <v>5342707</v>
      </c>
      <c r="W67" s="220">
        <v>0</v>
      </c>
    </row>
    <row r="68" spans="1:23" outlineLevel="1" collapsed="1" x14ac:dyDescent="0.25">
      <c r="A68" s="245">
        <v>170667</v>
      </c>
      <c r="B68" s="224" t="s">
        <v>557</v>
      </c>
      <c r="C68" s="223">
        <f>VLOOKUP(A68,T:V,3,FALSE)</f>
        <v>2219838</v>
      </c>
      <c r="D68" s="223">
        <f>VLOOKUP(A68,K:O,5,FALSE)</f>
        <v>-45416.81</v>
      </c>
      <c r="E68" s="223">
        <f t="shared" si="1"/>
        <v>2174421.19</v>
      </c>
      <c r="F68" s="223"/>
      <c r="G68" s="223"/>
      <c r="K68" s="247">
        <v>174001</v>
      </c>
      <c r="L68" s="220">
        <v>5160</v>
      </c>
      <c r="O68" s="244">
        <v>347247.19</v>
      </c>
      <c r="Q68" s="275">
        <v>170702</v>
      </c>
      <c r="R68" s="277">
        <v>10947947</v>
      </c>
      <c r="T68" s="220">
        <v>170712</v>
      </c>
      <c r="U68" s="220" t="s">
        <v>740</v>
      </c>
      <c r="V68" s="220">
        <v>11300071</v>
      </c>
      <c r="W68" s="220">
        <v>523622</v>
      </c>
    </row>
    <row r="69" spans="1:23" outlineLevel="1" collapsed="1" x14ac:dyDescent="0.25">
      <c r="A69" s="245">
        <v>170668</v>
      </c>
      <c r="B69" s="224" t="s">
        <v>556</v>
      </c>
      <c r="C69" s="223">
        <f>VLOOKUP(A69,T:V,3,FALSE)</f>
        <v>4037674</v>
      </c>
      <c r="D69" s="223">
        <f>VLOOKUP(A69,K:O,5,FALSE)</f>
        <v>-2410.0100000000002</v>
      </c>
      <c r="E69" s="223">
        <f t="shared" si="1"/>
        <v>4035263.99</v>
      </c>
      <c r="F69" s="223"/>
      <c r="G69" s="223"/>
      <c r="K69" s="247">
        <v>174002</v>
      </c>
      <c r="L69" s="220">
        <v>5160</v>
      </c>
      <c r="O69" s="244">
        <v>340947.4</v>
      </c>
      <c r="Q69" s="275">
        <v>170703</v>
      </c>
      <c r="R69" s="277">
        <v>0</v>
      </c>
      <c r="T69" s="220">
        <v>170711</v>
      </c>
      <c r="U69" s="220" t="s">
        <v>741</v>
      </c>
      <c r="V69" s="220">
        <v>8879848</v>
      </c>
      <c r="W69" s="220">
        <v>0</v>
      </c>
    </row>
    <row r="70" spans="1:23" outlineLevel="1" collapsed="1" x14ac:dyDescent="0.25">
      <c r="A70" s="245">
        <v>170669</v>
      </c>
      <c r="B70" s="224" t="s">
        <v>555</v>
      </c>
      <c r="C70" s="223">
        <f>VLOOKUP(A70,T:V,3,FALSE)</f>
        <v>2133854</v>
      </c>
      <c r="D70" s="223">
        <f>VLOOKUP(A70,K:O,5,FALSE)</f>
        <v>158687.6</v>
      </c>
      <c r="E70" s="223">
        <f t="shared" ref="E70:E85" si="3">+C70+D70</f>
        <v>2292541.6</v>
      </c>
      <c r="F70" s="223"/>
      <c r="G70" s="223"/>
      <c r="K70" s="247">
        <v>174004</v>
      </c>
      <c r="L70" s="220">
        <v>5160</v>
      </c>
      <c r="O70" s="244">
        <v>412537.58</v>
      </c>
      <c r="Q70" s="275">
        <v>170704</v>
      </c>
      <c r="R70" s="277">
        <v>8208488</v>
      </c>
      <c r="T70" s="220">
        <v>170709</v>
      </c>
      <c r="U70" s="220" t="s">
        <v>742</v>
      </c>
      <c r="V70" s="220">
        <v>9945687</v>
      </c>
      <c r="W70" s="220">
        <v>42920</v>
      </c>
    </row>
    <row r="71" spans="1:23" outlineLevel="1" collapsed="1" x14ac:dyDescent="0.25">
      <c r="A71" s="245">
        <v>170701</v>
      </c>
      <c r="B71" s="224" t="s">
        <v>626</v>
      </c>
      <c r="C71" s="223">
        <f>VLOOKUP(A71,T:V,3,FALSE)</f>
        <v>7913281.5800000001</v>
      </c>
      <c r="D71" s="223"/>
      <c r="E71" s="223">
        <f t="shared" si="3"/>
        <v>7913281.5800000001</v>
      </c>
      <c r="F71" s="223"/>
      <c r="G71" s="223"/>
      <c r="H71" s="220">
        <v>1</v>
      </c>
      <c r="K71" s="247">
        <v>174005</v>
      </c>
      <c r="L71" s="220">
        <v>5160</v>
      </c>
      <c r="O71" s="244">
        <v>84338.289999999906</v>
      </c>
      <c r="Q71" s="275">
        <v>170707</v>
      </c>
      <c r="R71" s="277">
        <v>8701912</v>
      </c>
      <c r="T71" s="220">
        <v>170707</v>
      </c>
      <c r="U71" s="220" t="s">
        <v>743</v>
      </c>
      <c r="V71" s="220">
        <v>8701912</v>
      </c>
      <c r="W71" s="220">
        <v>0</v>
      </c>
    </row>
    <row r="72" spans="1:23" outlineLevel="1" collapsed="1" x14ac:dyDescent="0.25">
      <c r="A72" s="245">
        <v>170702</v>
      </c>
      <c r="B72" s="224" t="s">
        <v>627</v>
      </c>
      <c r="C72" s="223">
        <f>VLOOKUP(A72,T:V,3,FALSE)</f>
        <v>10872146</v>
      </c>
      <c r="D72" s="223">
        <f>VLOOKUP(A72,K:O,5,FALSE)</f>
        <v>392588.39</v>
      </c>
      <c r="E72" s="223">
        <f t="shared" si="3"/>
        <v>11264734.390000001</v>
      </c>
      <c r="F72" s="223"/>
      <c r="G72" s="223"/>
      <c r="H72" s="220">
        <v>1</v>
      </c>
      <c r="K72" s="247">
        <v>174006</v>
      </c>
      <c r="L72" s="220">
        <v>5160</v>
      </c>
      <c r="O72" s="244">
        <v>167650</v>
      </c>
      <c r="Q72" s="275">
        <v>170709</v>
      </c>
      <c r="R72" s="277">
        <v>9988607</v>
      </c>
      <c r="T72" s="220">
        <v>170704</v>
      </c>
      <c r="U72" s="220" t="s">
        <v>744</v>
      </c>
      <c r="V72" s="220">
        <v>8208488</v>
      </c>
      <c r="W72" s="220">
        <v>0</v>
      </c>
    </row>
    <row r="73" spans="1:23" outlineLevel="1" collapsed="1" x14ac:dyDescent="0.25">
      <c r="A73" s="245">
        <v>170703</v>
      </c>
      <c r="B73" s="224" t="s">
        <v>628</v>
      </c>
      <c r="C73" s="223" t="e">
        <f>VLOOKUP(A73,T:V,3,FALSE)</f>
        <v>#N/A</v>
      </c>
      <c r="D73" s="223"/>
      <c r="E73" s="223" t="e">
        <f t="shared" si="3"/>
        <v>#N/A</v>
      </c>
      <c r="F73" s="223"/>
      <c r="G73" s="223"/>
      <c r="H73" s="220">
        <v>1</v>
      </c>
      <c r="K73" s="247">
        <v>174007</v>
      </c>
      <c r="L73" s="220">
        <v>5160</v>
      </c>
      <c r="O73" s="244">
        <v>66898.929999999993</v>
      </c>
      <c r="Q73" s="275">
        <v>170711</v>
      </c>
      <c r="R73" s="277">
        <v>8879848</v>
      </c>
      <c r="T73" s="220">
        <v>170702</v>
      </c>
      <c r="U73" s="220" t="s">
        <v>745</v>
      </c>
      <c r="V73" s="220">
        <v>10872146</v>
      </c>
      <c r="W73" s="220">
        <v>75801</v>
      </c>
    </row>
    <row r="74" spans="1:23" outlineLevel="1" collapsed="1" x14ac:dyDescent="0.25">
      <c r="A74" s="245">
        <v>170704</v>
      </c>
      <c r="B74" s="224" t="s">
        <v>629</v>
      </c>
      <c r="C74" s="223">
        <f>VLOOKUP(A74,T:V,3,FALSE)</f>
        <v>8208488</v>
      </c>
      <c r="D74" s="223">
        <f t="shared" ref="D74:D85" si="4">VLOOKUP(A74,K:O,5,FALSE)</f>
        <v>427487</v>
      </c>
      <c r="E74" s="223">
        <f t="shared" si="3"/>
        <v>8635975</v>
      </c>
      <c r="F74" s="223"/>
      <c r="G74" s="223"/>
      <c r="H74" s="220">
        <v>1</v>
      </c>
      <c r="K74" s="247">
        <v>170664</v>
      </c>
      <c r="L74" s="220">
        <v>5160</v>
      </c>
      <c r="O74" s="244">
        <v>-97179.4</v>
      </c>
      <c r="Q74" s="275">
        <v>170712</v>
      </c>
      <c r="R74" s="277">
        <v>11823693</v>
      </c>
      <c r="T74" s="220">
        <v>170701</v>
      </c>
      <c r="U74" s="220" t="s">
        <v>746</v>
      </c>
      <c r="V74" s="220">
        <v>7913281.5800000001</v>
      </c>
      <c r="W74" s="220">
        <v>0</v>
      </c>
    </row>
    <row r="75" spans="1:23" outlineLevel="1" collapsed="1" x14ac:dyDescent="0.25">
      <c r="A75" s="245">
        <v>170707</v>
      </c>
      <c r="B75" s="224" t="s">
        <v>630</v>
      </c>
      <c r="C75" s="223">
        <f>VLOOKUP(A75,T:V,3,FALSE)</f>
        <v>8701912</v>
      </c>
      <c r="D75" s="223">
        <f t="shared" si="4"/>
        <v>741525.59</v>
      </c>
      <c r="E75" s="223">
        <f t="shared" si="3"/>
        <v>9443437.5899999999</v>
      </c>
      <c r="F75" s="223"/>
      <c r="G75" s="223"/>
      <c r="H75" s="220">
        <v>1</v>
      </c>
      <c r="K75" s="247">
        <v>170712</v>
      </c>
      <c r="L75" s="220">
        <v>5160</v>
      </c>
      <c r="O75" s="244">
        <v>534100</v>
      </c>
      <c r="Q75" s="275">
        <v>170713</v>
      </c>
      <c r="R75" s="277">
        <v>5342707</v>
      </c>
      <c r="T75" s="220">
        <v>174007</v>
      </c>
      <c r="U75" s="220" t="s">
        <v>747</v>
      </c>
      <c r="V75" s="220">
        <v>3373114</v>
      </c>
      <c r="W75" s="220">
        <v>0</v>
      </c>
    </row>
    <row r="76" spans="1:23" outlineLevel="1" collapsed="1" x14ac:dyDescent="0.25">
      <c r="A76" s="245">
        <v>170709</v>
      </c>
      <c r="B76" s="224" t="s">
        <v>631</v>
      </c>
      <c r="C76" s="223">
        <f>VLOOKUP(A76,T:V,3,FALSE)</f>
        <v>9945687</v>
      </c>
      <c r="D76" s="223">
        <f t="shared" si="4"/>
        <v>62656</v>
      </c>
      <c r="E76" s="223">
        <f t="shared" si="3"/>
        <v>10008343</v>
      </c>
      <c r="F76" s="223"/>
      <c r="G76" s="223"/>
      <c r="H76" s="220">
        <v>1</v>
      </c>
      <c r="K76" s="247">
        <v>170711</v>
      </c>
      <c r="L76" s="220">
        <v>5160</v>
      </c>
      <c r="O76" s="244">
        <v>69893.790000000197</v>
      </c>
      <c r="Q76" s="275">
        <v>174001</v>
      </c>
      <c r="R76" s="277">
        <v>4384720</v>
      </c>
      <c r="T76" s="220">
        <v>174006</v>
      </c>
      <c r="U76" s="220" t="s">
        <v>748</v>
      </c>
      <c r="V76" s="220">
        <v>3637840</v>
      </c>
      <c r="W76" s="220">
        <v>125000</v>
      </c>
    </row>
    <row r="77" spans="1:23" outlineLevel="1" collapsed="1" x14ac:dyDescent="0.25">
      <c r="A77" s="245">
        <v>170711</v>
      </c>
      <c r="B77" s="224" t="s">
        <v>632</v>
      </c>
      <c r="C77" s="223">
        <f>VLOOKUP(A77,T:V,3,FALSE)</f>
        <v>8879848</v>
      </c>
      <c r="D77" s="223">
        <f t="shared" si="4"/>
        <v>69893.790000000197</v>
      </c>
      <c r="E77" s="223">
        <f t="shared" si="3"/>
        <v>8949741.790000001</v>
      </c>
      <c r="F77" s="223"/>
      <c r="G77" s="223"/>
      <c r="H77" s="220">
        <v>1</v>
      </c>
      <c r="K77" s="247">
        <v>170713</v>
      </c>
      <c r="L77" s="220">
        <v>5160</v>
      </c>
      <c r="O77" s="244">
        <v>-362792.91</v>
      </c>
      <c r="Q77" s="275">
        <v>174002</v>
      </c>
      <c r="R77" s="277">
        <v>4538039</v>
      </c>
      <c r="T77" s="220">
        <v>174005</v>
      </c>
      <c r="U77" s="220" t="s">
        <v>749</v>
      </c>
      <c r="V77" s="220">
        <v>4299441</v>
      </c>
      <c r="W77" s="220">
        <v>80000</v>
      </c>
    </row>
    <row r="78" spans="1:23" outlineLevel="1" collapsed="1" x14ac:dyDescent="0.25">
      <c r="A78" s="245">
        <v>170712</v>
      </c>
      <c r="B78" s="224" t="s">
        <v>633</v>
      </c>
      <c r="C78" s="223">
        <f>VLOOKUP(A78,T:V,3,FALSE)</f>
        <v>11300071</v>
      </c>
      <c r="D78" s="223">
        <f t="shared" si="4"/>
        <v>534100</v>
      </c>
      <c r="E78" s="223">
        <f t="shared" si="3"/>
        <v>11834171</v>
      </c>
      <c r="F78" s="223"/>
      <c r="G78" s="223"/>
      <c r="H78" s="220">
        <v>1</v>
      </c>
      <c r="K78" s="247">
        <v>170709</v>
      </c>
      <c r="L78" s="220">
        <v>5160</v>
      </c>
      <c r="O78" s="244">
        <v>62656</v>
      </c>
      <c r="Q78" s="275">
        <v>174004</v>
      </c>
      <c r="R78" s="277">
        <v>2909181</v>
      </c>
      <c r="T78" s="220">
        <v>174004</v>
      </c>
      <c r="U78" s="220" t="s">
        <v>750</v>
      </c>
      <c r="V78" s="220">
        <v>2862854</v>
      </c>
      <c r="W78" s="220">
        <v>46327</v>
      </c>
    </row>
    <row r="79" spans="1:23" outlineLevel="1" collapsed="1" x14ac:dyDescent="0.25">
      <c r="A79" s="245">
        <v>170713</v>
      </c>
      <c r="B79" s="224" t="s">
        <v>634</v>
      </c>
      <c r="C79" s="223">
        <f>VLOOKUP(A79,T:V,3,FALSE)</f>
        <v>5342707</v>
      </c>
      <c r="D79" s="223">
        <f t="shared" si="4"/>
        <v>-362792.91</v>
      </c>
      <c r="E79" s="223">
        <f t="shared" si="3"/>
        <v>4979914.09</v>
      </c>
      <c r="F79" s="223"/>
      <c r="G79" s="223"/>
      <c r="H79" s="220">
        <v>1</v>
      </c>
      <c r="K79" s="220">
        <v>170300</v>
      </c>
      <c r="N79" s="220" t="s">
        <v>661</v>
      </c>
      <c r="O79" s="244">
        <v>-623054.91</v>
      </c>
      <c r="Q79" s="275">
        <v>174005</v>
      </c>
      <c r="R79" s="277">
        <v>4379441</v>
      </c>
      <c r="T79" s="220">
        <v>174002</v>
      </c>
      <c r="U79" s="220" t="s">
        <v>751</v>
      </c>
      <c r="V79" s="220">
        <v>4455925</v>
      </c>
      <c r="W79" s="220">
        <v>82114</v>
      </c>
    </row>
    <row r="80" spans="1:23" outlineLevel="1" collapsed="1" x14ac:dyDescent="0.25">
      <c r="A80" s="245">
        <v>174001</v>
      </c>
      <c r="B80" s="224" t="s">
        <v>635</v>
      </c>
      <c r="C80" s="223">
        <f>VLOOKUP(A80,T:V,3,FALSE)</f>
        <v>4247078</v>
      </c>
      <c r="D80" s="223">
        <f t="shared" si="4"/>
        <v>347247.19</v>
      </c>
      <c r="E80" s="223">
        <f t="shared" si="3"/>
        <v>4594325.1900000004</v>
      </c>
      <c r="F80" s="223"/>
      <c r="G80" s="223"/>
      <c r="K80" s="220">
        <v>170600</v>
      </c>
      <c r="N80" s="220" t="s">
        <v>661</v>
      </c>
      <c r="O80" s="244">
        <v>-9829615.6900000032</v>
      </c>
      <c r="Q80" s="275">
        <v>174006</v>
      </c>
      <c r="R80" s="277">
        <v>3762840</v>
      </c>
      <c r="T80" s="220">
        <v>174001</v>
      </c>
      <c r="U80" s="220" t="s">
        <v>752</v>
      </c>
      <c r="V80" s="220">
        <v>4247078</v>
      </c>
      <c r="W80" s="220">
        <v>137642</v>
      </c>
    </row>
    <row r="81" spans="1:18" outlineLevel="1" collapsed="1" x14ac:dyDescent="0.25">
      <c r="A81" s="245">
        <v>174002</v>
      </c>
      <c r="B81" s="224" t="s">
        <v>636</v>
      </c>
      <c r="C81" s="223">
        <f>VLOOKUP(A81,T:V,3,FALSE)</f>
        <v>4455925</v>
      </c>
      <c r="D81" s="223">
        <f t="shared" si="4"/>
        <v>340947.4</v>
      </c>
      <c r="E81" s="223">
        <f t="shared" si="3"/>
        <v>4796872.4000000004</v>
      </c>
      <c r="F81" s="223"/>
      <c r="G81" s="223"/>
      <c r="K81" s="220">
        <v>170700</v>
      </c>
      <c r="N81" s="220" t="s">
        <v>661</v>
      </c>
      <c r="O81" s="244">
        <v>-1865457.86</v>
      </c>
      <c r="Q81" s="275">
        <v>174007</v>
      </c>
      <c r="R81" s="277">
        <v>3373114</v>
      </c>
    </row>
    <row r="82" spans="1:18" outlineLevel="1" collapsed="1" x14ac:dyDescent="0.25">
      <c r="A82" s="245">
        <v>174004</v>
      </c>
      <c r="B82" s="224" t="s">
        <v>637</v>
      </c>
      <c r="C82" s="223">
        <f>VLOOKUP(A82,T:V,3,FALSE)</f>
        <v>2862854</v>
      </c>
      <c r="D82" s="223">
        <f t="shared" si="4"/>
        <v>412537.58</v>
      </c>
      <c r="E82" s="223">
        <f t="shared" si="3"/>
        <v>3275391.58</v>
      </c>
      <c r="F82" s="223"/>
      <c r="G82" s="223"/>
      <c r="K82" s="220">
        <v>174000</v>
      </c>
      <c r="N82" s="220" t="s">
        <v>661</v>
      </c>
      <c r="O82" s="244">
        <v>-1419619.39</v>
      </c>
      <c r="Q82" s="274" t="s">
        <v>168</v>
      </c>
      <c r="R82" s="276">
        <f>SUBTOTAL(9, R2:R81)</f>
        <v>260438459.68000001</v>
      </c>
    </row>
    <row r="83" spans="1:18" outlineLevel="1" collapsed="1" x14ac:dyDescent="0.25">
      <c r="A83" s="245">
        <v>174005</v>
      </c>
      <c r="B83" s="224" t="s">
        <v>638</v>
      </c>
      <c r="C83" s="223">
        <f>VLOOKUP(A83,T:V,3,FALSE)</f>
        <v>4299441</v>
      </c>
      <c r="D83" s="223">
        <f t="shared" si="4"/>
        <v>84338.289999999906</v>
      </c>
      <c r="E83" s="223">
        <f t="shared" si="3"/>
        <v>4383779.29</v>
      </c>
      <c r="F83" s="223"/>
      <c r="G83" s="223"/>
      <c r="O83" s="244">
        <f>SUM(O79:O82)</f>
        <v>-13737747.850000003</v>
      </c>
    </row>
    <row r="84" spans="1:18" outlineLevel="1" collapsed="1" x14ac:dyDescent="0.25">
      <c r="A84" s="245">
        <v>174006</v>
      </c>
      <c r="B84" s="224" t="s">
        <v>639</v>
      </c>
      <c r="C84" s="223">
        <f>VLOOKUP(A84,T:V,3,FALSE)</f>
        <v>3637840</v>
      </c>
      <c r="D84" s="223">
        <f t="shared" si="4"/>
        <v>167650</v>
      </c>
      <c r="E84" s="223">
        <f t="shared" si="3"/>
        <v>3805490</v>
      </c>
      <c r="F84" s="223"/>
      <c r="G84" s="223"/>
    </row>
    <row r="85" spans="1:18" outlineLevel="1" collapsed="1" x14ac:dyDescent="0.25">
      <c r="A85" s="245">
        <v>174007</v>
      </c>
      <c r="B85" s="224" t="s">
        <v>640</v>
      </c>
      <c r="C85" s="223">
        <f>VLOOKUP(A85,T:V,3,FALSE)</f>
        <v>3373114</v>
      </c>
      <c r="D85" s="223">
        <f t="shared" si="4"/>
        <v>66898.929999999993</v>
      </c>
      <c r="E85" s="223">
        <f t="shared" si="3"/>
        <v>3440012.93</v>
      </c>
      <c r="F85" s="223"/>
      <c r="G85" s="223"/>
    </row>
    <row r="86" spans="1:18" x14ac:dyDescent="0.25">
      <c r="A86" s="222" t="s">
        <v>168</v>
      </c>
      <c r="B86" s="222" t="s">
        <v>168</v>
      </c>
      <c r="C86" s="221" t="e">
        <f>SUBTOTAL(9, C5:C85)</f>
        <v>#N/A</v>
      </c>
      <c r="D86" s="221">
        <f>SUBTOTAL(9, D5:D85)</f>
        <v>13737747.85</v>
      </c>
      <c r="E86" s="221" t="e">
        <f>SUBTOTAL(9, E5:E85)</f>
        <v>#N/A</v>
      </c>
      <c r="F86" s="221">
        <f>SUBTOTAL(9, F5:F85)</f>
        <v>0</v>
      </c>
      <c r="G86" s="221">
        <f>SUBTOTAL(9, G5:G85)</f>
        <v>0</v>
      </c>
    </row>
  </sheetData>
  <autoFilter ref="A4:H85" xr:uid="{00000000-0009-0000-0000-000009000000}"/>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00"/>
  <sheetViews>
    <sheetView workbookViewId="0">
      <selection activeCell="E6" sqref="E6"/>
    </sheetView>
  </sheetViews>
  <sheetFormatPr defaultRowHeight="15" x14ac:dyDescent="0.25"/>
  <cols>
    <col min="1" max="1" width="41.5703125" bestFit="1" customWidth="1"/>
    <col min="2" max="2" width="12.5703125" bestFit="1" customWidth="1"/>
    <col min="3" max="3" width="10.5703125" bestFit="1" customWidth="1"/>
    <col min="4" max="4" width="12.5703125" bestFit="1" customWidth="1"/>
    <col min="5" max="5" width="18.140625" style="178" bestFit="1" customWidth="1"/>
  </cols>
  <sheetData>
    <row r="1" spans="1:6" ht="24" thickBot="1" x14ac:dyDescent="0.4">
      <c r="A1" s="176" t="s">
        <v>533</v>
      </c>
      <c r="B1" s="177" t="s">
        <v>534</v>
      </c>
      <c r="C1" s="178"/>
      <c r="D1" s="179"/>
    </row>
    <row r="2" spans="1:6" ht="19.5" thickBot="1" x14ac:dyDescent="0.3">
      <c r="A2" s="178"/>
      <c r="B2" s="180"/>
      <c r="C2" s="272" t="s">
        <v>535</v>
      </c>
      <c r="D2" s="273"/>
    </row>
    <row r="3" spans="1:6" ht="30.75" thickBot="1" x14ac:dyDescent="0.3">
      <c r="A3" s="181" t="s">
        <v>536</v>
      </c>
      <c r="B3" s="182" t="s">
        <v>537</v>
      </c>
      <c r="C3" s="183" t="s">
        <v>538</v>
      </c>
      <c r="D3" s="184" t="s">
        <v>539</v>
      </c>
      <c r="E3" s="217" t="s">
        <v>552</v>
      </c>
    </row>
    <row r="4" spans="1:6" x14ac:dyDescent="0.25">
      <c r="A4" s="173" t="s">
        <v>438</v>
      </c>
      <c r="B4" s="185">
        <v>8334217.079062839</v>
      </c>
      <c r="C4" s="186">
        <v>0</v>
      </c>
      <c r="D4" s="187">
        <v>8334217.079062839</v>
      </c>
      <c r="E4" s="178">
        <v>10120989</v>
      </c>
    </row>
    <row r="5" spans="1:6" x14ac:dyDescent="0.25">
      <c r="A5" s="173" t="s">
        <v>540</v>
      </c>
      <c r="B5" s="188">
        <v>4010512.7180793416</v>
      </c>
      <c r="C5" s="189">
        <v>0</v>
      </c>
      <c r="D5" s="190">
        <v>4010512.7180793416</v>
      </c>
    </row>
    <row r="6" spans="1:6" x14ac:dyDescent="0.25">
      <c r="A6" s="173" t="s">
        <v>541</v>
      </c>
      <c r="B6" s="188">
        <v>2459382.0023544305</v>
      </c>
      <c r="C6" s="189">
        <v>0</v>
      </c>
      <c r="D6" s="190">
        <v>2459382.0023544305</v>
      </c>
    </row>
    <row r="7" spans="1:6" x14ac:dyDescent="0.25">
      <c r="A7" s="173" t="s">
        <v>551</v>
      </c>
      <c r="B7" s="188">
        <v>1108021.7636136392</v>
      </c>
      <c r="C7" s="189">
        <v>120000</v>
      </c>
      <c r="D7" s="190">
        <v>1228021.7636136392</v>
      </c>
      <c r="E7" s="178">
        <v>1601965</v>
      </c>
    </row>
    <row r="8" spans="1:6" x14ac:dyDescent="0.25">
      <c r="A8" s="173" t="s">
        <v>542</v>
      </c>
      <c r="B8" s="188">
        <v>457016.43137931032</v>
      </c>
      <c r="C8" s="189">
        <v>0</v>
      </c>
      <c r="D8" s="190">
        <v>457016.43137931032</v>
      </c>
    </row>
    <row r="9" spans="1:6" x14ac:dyDescent="0.25">
      <c r="A9" s="173" t="s">
        <v>543</v>
      </c>
      <c r="B9" s="188">
        <v>945438.21585701976</v>
      </c>
      <c r="C9" s="189">
        <v>0</v>
      </c>
      <c r="D9" s="190">
        <v>945438.21585701976</v>
      </c>
    </row>
    <row r="10" spans="1:6" x14ac:dyDescent="0.25">
      <c r="A10" s="173" t="s">
        <v>439</v>
      </c>
      <c r="B10" s="188">
        <v>1221645.5950098073</v>
      </c>
      <c r="C10" s="189">
        <v>165833.33333333331</v>
      </c>
      <c r="D10" s="190">
        <v>1387478.9283431405</v>
      </c>
      <c r="E10" s="178">
        <v>1829958</v>
      </c>
    </row>
    <row r="11" spans="1:6" x14ac:dyDescent="0.25">
      <c r="A11" s="173" t="s">
        <v>440</v>
      </c>
      <c r="B11" s="188">
        <v>0</v>
      </c>
      <c r="C11" s="189">
        <v>1517500</v>
      </c>
      <c r="D11" s="190">
        <v>1517500</v>
      </c>
      <c r="E11" s="178">
        <v>3482618</v>
      </c>
      <c r="F11" t="s">
        <v>550</v>
      </c>
    </row>
    <row r="12" spans="1:6" x14ac:dyDescent="0.25">
      <c r="A12" s="173" t="s">
        <v>441</v>
      </c>
      <c r="B12" s="188">
        <v>1363721.3069127223</v>
      </c>
      <c r="C12" s="189">
        <v>0</v>
      </c>
      <c r="D12" s="190">
        <v>1363721.3069127223</v>
      </c>
      <c r="E12" s="178">
        <v>1676148</v>
      </c>
      <c r="F12" t="s">
        <v>550</v>
      </c>
    </row>
    <row r="13" spans="1:6" x14ac:dyDescent="0.25">
      <c r="A13" s="173" t="s">
        <v>442</v>
      </c>
      <c r="B13" s="188">
        <v>1901322.7291302772</v>
      </c>
      <c r="C13" s="189">
        <v>0</v>
      </c>
      <c r="D13" s="190">
        <v>1901322.7291302772</v>
      </c>
      <c r="E13" s="178">
        <v>2392711</v>
      </c>
    </row>
    <row r="14" spans="1:6" x14ac:dyDescent="0.25">
      <c r="A14" s="173" t="s">
        <v>443</v>
      </c>
      <c r="B14" s="188">
        <v>1784660.8380400003</v>
      </c>
      <c r="C14" s="189">
        <v>0</v>
      </c>
      <c r="D14" s="190">
        <v>1784660.8380400003</v>
      </c>
      <c r="E14" s="178">
        <v>2220718</v>
      </c>
    </row>
    <row r="15" spans="1:6" x14ac:dyDescent="0.25">
      <c r="A15" s="173" t="s">
        <v>444</v>
      </c>
      <c r="B15" s="188">
        <v>6917463.6457786616</v>
      </c>
      <c r="C15" s="189">
        <v>0</v>
      </c>
      <c r="D15" s="190">
        <v>6917463.6457786616</v>
      </c>
      <c r="E15" s="178">
        <v>9238052</v>
      </c>
    </row>
    <row r="16" spans="1:6" x14ac:dyDescent="0.25">
      <c r="A16" s="173" t="s">
        <v>445</v>
      </c>
      <c r="B16" s="188">
        <v>1751324.4125983182</v>
      </c>
      <c r="C16" s="189">
        <v>0</v>
      </c>
      <c r="D16" s="190">
        <v>1751324.4125983182</v>
      </c>
    </row>
    <row r="17" spans="1:6" x14ac:dyDescent="0.25">
      <c r="A17" s="173" t="s">
        <v>446</v>
      </c>
      <c r="B17" s="188">
        <v>7913194.6564051881</v>
      </c>
      <c r="C17" s="189">
        <v>0</v>
      </c>
      <c r="D17" s="190">
        <v>7913194.6564051881</v>
      </c>
      <c r="E17" s="178">
        <v>10783265</v>
      </c>
    </row>
    <row r="18" spans="1:6" x14ac:dyDescent="0.25">
      <c r="A18" s="173" t="s">
        <v>447</v>
      </c>
      <c r="B18" s="188">
        <v>0</v>
      </c>
      <c r="C18" s="189">
        <v>1520000</v>
      </c>
      <c r="D18" s="190">
        <v>1520000</v>
      </c>
      <c r="E18" s="178">
        <v>4173379</v>
      </c>
      <c r="F18" t="s">
        <v>550</v>
      </c>
    </row>
    <row r="19" spans="1:6" x14ac:dyDescent="0.25">
      <c r="A19" s="173" t="s">
        <v>448</v>
      </c>
      <c r="B19" s="188">
        <v>2998028.821289619</v>
      </c>
      <c r="C19" s="189">
        <v>0</v>
      </c>
      <c r="D19" s="190">
        <v>2998028.821289619</v>
      </c>
      <c r="E19" s="178">
        <v>2998029</v>
      </c>
      <c r="F19" t="s">
        <v>550</v>
      </c>
    </row>
    <row r="20" spans="1:6" x14ac:dyDescent="0.25">
      <c r="A20" s="173" t="s">
        <v>449</v>
      </c>
      <c r="B20" s="188">
        <v>1667305.4573991355</v>
      </c>
      <c r="C20" s="189">
        <v>0</v>
      </c>
      <c r="D20" s="190">
        <v>1667305.4573991355</v>
      </c>
      <c r="E20" s="178">
        <v>2053766</v>
      </c>
    </row>
    <row r="21" spans="1:6" x14ac:dyDescent="0.25">
      <c r="A21" s="173" t="s">
        <v>450</v>
      </c>
      <c r="B21" s="188">
        <v>1769749.513222334</v>
      </c>
      <c r="C21" s="189">
        <v>0</v>
      </c>
      <c r="D21" s="190">
        <v>1769749.513222334</v>
      </c>
      <c r="E21" s="178">
        <v>2148747</v>
      </c>
      <c r="F21" t="s">
        <v>550</v>
      </c>
    </row>
    <row r="22" spans="1:6" x14ac:dyDescent="0.25">
      <c r="A22" s="173" t="s">
        <v>451</v>
      </c>
      <c r="B22" s="188">
        <v>1794087.2510354742</v>
      </c>
      <c r="C22" s="189">
        <v>0</v>
      </c>
      <c r="D22" s="190">
        <v>1794087.2510354742</v>
      </c>
      <c r="E22" s="178">
        <v>2212691</v>
      </c>
      <c r="F22" t="s">
        <v>550</v>
      </c>
    </row>
    <row r="23" spans="1:6" x14ac:dyDescent="0.25">
      <c r="A23" s="173" t="s">
        <v>452</v>
      </c>
      <c r="B23" s="188">
        <v>2815518.3401785577</v>
      </c>
      <c r="C23" s="189">
        <v>0</v>
      </c>
      <c r="D23" s="190">
        <v>2815518.3401785577</v>
      </c>
      <c r="E23" s="178">
        <v>3478981</v>
      </c>
    </row>
    <row r="24" spans="1:6" x14ac:dyDescent="0.25">
      <c r="A24" s="173" t="s">
        <v>453</v>
      </c>
      <c r="B24" s="188">
        <v>7948539.6994811762</v>
      </c>
      <c r="C24" s="189">
        <v>100000</v>
      </c>
      <c r="D24" s="190">
        <v>8048539.6994811762</v>
      </c>
      <c r="E24" s="178">
        <v>9795195</v>
      </c>
    </row>
    <row r="25" spans="1:6" x14ac:dyDescent="0.25">
      <c r="A25" s="173" t="s">
        <v>454</v>
      </c>
      <c r="B25" s="188">
        <v>1438821.2796816779</v>
      </c>
      <c r="C25" s="189">
        <v>0</v>
      </c>
      <c r="D25" s="190">
        <v>1438821.2796816779</v>
      </c>
      <c r="E25" s="178">
        <v>1942351</v>
      </c>
    </row>
    <row r="26" spans="1:6" x14ac:dyDescent="0.25">
      <c r="A26" s="173" t="s">
        <v>455</v>
      </c>
      <c r="B26" s="188">
        <v>1935304.6143879723</v>
      </c>
      <c r="C26" s="189">
        <v>0</v>
      </c>
      <c r="D26" s="190">
        <v>1935304.6143879723</v>
      </c>
      <c r="E26" s="178">
        <v>2275232</v>
      </c>
    </row>
    <row r="27" spans="1:6" x14ac:dyDescent="0.25">
      <c r="A27" s="173" t="s">
        <v>456</v>
      </c>
      <c r="B27" s="188">
        <v>1981706.6128884542</v>
      </c>
      <c r="C27" s="189">
        <v>0</v>
      </c>
      <c r="D27" s="190">
        <v>1981706.6128884542</v>
      </c>
      <c r="E27" s="178">
        <v>2520915</v>
      </c>
    </row>
    <row r="28" spans="1:6" x14ac:dyDescent="0.25">
      <c r="A28" s="173" t="s">
        <v>457</v>
      </c>
      <c r="B28" s="188">
        <v>1859589.1467493502</v>
      </c>
      <c r="C28" s="189">
        <v>210000</v>
      </c>
      <c r="D28" s="190">
        <v>2069589.1467493502</v>
      </c>
      <c r="E28" s="178">
        <v>2640182</v>
      </c>
    </row>
    <row r="29" spans="1:6" x14ac:dyDescent="0.25">
      <c r="A29" s="173" t="s">
        <v>458</v>
      </c>
      <c r="B29" s="188">
        <v>6944471.4988941876</v>
      </c>
      <c r="C29" s="189">
        <v>0</v>
      </c>
      <c r="D29" s="190">
        <v>6944471.4988941876</v>
      </c>
      <c r="F29" t="s">
        <v>550</v>
      </c>
    </row>
    <row r="30" spans="1:6" x14ac:dyDescent="0.25">
      <c r="A30" s="173" t="s">
        <v>459</v>
      </c>
      <c r="B30" s="188">
        <v>1790102.3521278538</v>
      </c>
      <c r="C30" s="189">
        <v>0</v>
      </c>
      <c r="D30" s="190">
        <v>1790102.3521278538</v>
      </c>
      <c r="E30" s="178">
        <v>2317261</v>
      </c>
    </row>
    <row r="31" spans="1:6" x14ac:dyDescent="0.25">
      <c r="A31" s="173" t="s">
        <v>460</v>
      </c>
      <c r="B31" s="188">
        <v>1476823.8506116413</v>
      </c>
      <c r="C31" s="189">
        <v>0</v>
      </c>
      <c r="D31" s="190">
        <v>1476823.8506116413</v>
      </c>
      <c r="E31" s="178">
        <v>1907437</v>
      </c>
    </row>
    <row r="32" spans="1:6" x14ac:dyDescent="0.25">
      <c r="A32" s="173" t="s">
        <v>461</v>
      </c>
      <c r="B32" s="188">
        <v>1683210.1731637146</v>
      </c>
      <c r="C32" s="189">
        <v>0</v>
      </c>
      <c r="D32" s="190">
        <v>1683210.1731637146</v>
      </c>
      <c r="E32" s="178">
        <v>1917882</v>
      </c>
    </row>
    <row r="33" spans="1:6" x14ac:dyDescent="0.25">
      <c r="A33" s="173" t="s">
        <v>462</v>
      </c>
      <c r="B33" s="188">
        <v>6315613.7536024982</v>
      </c>
      <c r="C33" s="189">
        <v>0</v>
      </c>
      <c r="D33" s="190">
        <v>6315613.7536024982</v>
      </c>
      <c r="E33" s="178">
        <v>9138023</v>
      </c>
    </row>
    <row r="34" spans="1:6" x14ac:dyDescent="0.25">
      <c r="A34" s="173" t="s">
        <v>463</v>
      </c>
      <c r="B34" s="188">
        <v>5236263.0375045463</v>
      </c>
      <c r="C34" s="189">
        <v>0</v>
      </c>
      <c r="D34" s="190">
        <v>5236263.0375045463</v>
      </c>
      <c r="E34" s="178">
        <v>7005477</v>
      </c>
    </row>
    <row r="35" spans="1:6" x14ac:dyDescent="0.25">
      <c r="A35" s="173" t="s">
        <v>464</v>
      </c>
      <c r="B35" s="188">
        <v>7401857.0639215317</v>
      </c>
      <c r="C35" s="189">
        <v>0</v>
      </c>
      <c r="D35" s="190">
        <v>7401857.0639215317</v>
      </c>
      <c r="F35" t="s">
        <v>550</v>
      </c>
    </row>
    <row r="36" spans="1:6" x14ac:dyDescent="0.25">
      <c r="A36" s="173" t="s">
        <v>465</v>
      </c>
      <c r="B36" s="188">
        <v>2963755.0069848723</v>
      </c>
      <c r="C36" s="189">
        <v>0</v>
      </c>
      <c r="D36" s="190">
        <v>2963755.0069848723</v>
      </c>
      <c r="E36" s="178">
        <v>3557475</v>
      </c>
    </row>
    <row r="37" spans="1:6" x14ac:dyDescent="0.25">
      <c r="A37" s="173" t="s">
        <v>466</v>
      </c>
      <c r="B37" s="188">
        <v>3148294.0502760778</v>
      </c>
      <c r="C37" s="189">
        <v>0</v>
      </c>
      <c r="D37" s="190">
        <v>3148294.0502760778</v>
      </c>
      <c r="E37" s="178">
        <v>3827962</v>
      </c>
      <c r="F37" t="s">
        <v>550</v>
      </c>
    </row>
    <row r="38" spans="1:6" x14ac:dyDescent="0.25">
      <c r="A38" s="173" t="s">
        <v>467</v>
      </c>
      <c r="B38" s="188">
        <v>3647697.8150711982</v>
      </c>
      <c r="C38" s="189">
        <v>100000</v>
      </c>
      <c r="D38" s="190">
        <v>3747697.8150711982</v>
      </c>
      <c r="E38" s="178">
        <v>5110472</v>
      </c>
    </row>
    <row r="39" spans="1:6" x14ac:dyDescent="0.25">
      <c r="A39" s="173" t="s">
        <v>468</v>
      </c>
      <c r="B39" s="188">
        <v>3377732.7970234603</v>
      </c>
      <c r="C39" s="189">
        <v>0</v>
      </c>
      <c r="D39" s="190">
        <v>3377732.7970234603</v>
      </c>
      <c r="E39" s="178">
        <v>4084995</v>
      </c>
    </row>
    <row r="40" spans="1:6" x14ac:dyDescent="0.25">
      <c r="A40" s="173" t="s">
        <v>469</v>
      </c>
      <c r="B40" s="188">
        <v>0</v>
      </c>
      <c r="C40" s="189">
        <v>0</v>
      </c>
      <c r="D40" s="190">
        <v>0</v>
      </c>
      <c r="E40" s="178">
        <v>1376171</v>
      </c>
      <c r="F40" t="s">
        <v>550</v>
      </c>
    </row>
    <row r="41" spans="1:6" x14ac:dyDescent="0.25">
      <c r="A41" s="173" t="s">
        <v>470</v>
      </c>
      <c r="B41" s="188">
        <v>7618073.366541327</v>
      </c>
      <c r="C41" s="189">
        <v>0</v>
      </c>
      <c r="D41" s="190">
        <v>7618073.366541327</v>
      </c>
      <c r="E41" s="178">
        <v>11404135</v>
      </c>
    </row>
    <row r="42" spans="1:6" x14ac:dyDescent="0.25">
      <c r="A42" s="173" t="s">
        <v>471</v>
      </c>
      <c r="B42" s="188">
        <v>2262276.6829996742</v>
      </c>
      <c r="C42" s="189">
        <v>0</v>
      </c>
      <c r="D42" s="190">
        <v>2262276.6829996742</v>
      </c>
      <c r="E42" s="178">
        <v>2655632</v>
      </c>
    </row>
    <row r="43" spans="1:6" x14ac:dyDescent="0.25">
      <c r="A43" s="173" t="s">
        <v>472</v>
      </c>
      <c r="B43" s="188">
        <v>0</v>
      </c>
      <c r="C43" s="189">
        <v>0</v>
      </c>
      <c r="D43" s="190">
        <v>0</v>
      </c>
      <c r="E43" s="178">
        <v>1027564</v>
      </c>
      <c r="F43" t="s">
        <v>550</v>
      </c>
    </row>
    <row r="44" spans="1:6" x14ac:dyDescent="0.25">
      <c r="A44" s="173" t="s">
        <v>473</v>
      </c>
      <c r="B44" s="188">
        <v>1806253.3811082733</v>
      </c>
      <c r="C44" s="189">
        <v>0</v>
      </c>
      <c r="D44" s="190">
        <v>1806253.3811082733</v>
      </c>
      <c r="E44" s="178">
        <v>2357014</v>
      </c>
    </row>
    <row r="45" spans="1:6" x14ac:dyDescent="0.25">
      <c r="A45" s="173" t="s">
        <v>474</v>
      </c>
      <c r="B45" s="188">
        <v>1387505.9057043802</v>
      </c>
      <c r="C45" s="189">
        <v>0</v>
      </c>
      <c r="D45" s="190">
        <v>1387505.9057043802</v>
      </c>
      <c r="E45" s="178">
        <v>1681821</v>
      </c>
    </row>
    <row r="46" spans="1:6" x14ac:dyDescent="0.25">
      <c r="A46" s="173" t="s">
        <v>475</v>
      </c>
      <c r="B46" s="188">
        <v>1775373.9234298188</v>
      </c>
      <c r="C46" s="189">
        <v>0</v>
      </c>
      <c r="D46" s="190">
        <v>1775373.9234298188</v>
      </c>
      <c r="E46" s="178">
        <v>2155238</v>
      </c>
    </row>
    <row r="47" spans="1:6" x14ac:dyDescent="0.25">
      <c r="A47" s="173" t="s">
        <v>476</v>
      </c>
      <c r="B47" s="188">
        <v>0</v>
      </c>
      <c r="C47" s="189">
        <v>0</v>
      </c>
      <c r="D47" s="190">
        <v>0</v>
      </c>
      <c r="E47" s="178">
        <v>1796773</v>
      </c>
      <c r="F47" t="s">
        <v>550</v>
      </c>
    </row>
    <row r="48" spans="1:6" x14ac:dyDescent="0.25">
      <c r="A48" s="173" t="s">
        <v>477</v>
      </c>
      <c r="B48" s="188">
        <v>2476957.4151422381</v>
      </c>
      <c r="C48" s="189">
        <v>0</v>
      </c>
      <c r="D48" s="190">
        <v>2476957.4151422381</v>
      </c>
      <c r="E48" s="178">
        <v>3071758</v>
      </c>
    </row>
    <row r="49" spans="1:6" x14ac:dyDescent="0.25">
      <c r="A49" s="173" t="s">
        <v>544</v>
      </c>
      <c r="B49" s="188">
        <v>1324610.1976690846</v>
      </c>
      <c r="C49" s="189">
        <v>0</v>
      </c>
      <c r="D49" s="190">
        <v>1324610.1976690846</v>
      </c>
      <c r="E49" s="178">
        <v>1603643</v>
      </c>
    </row>
    <row r="50" spans="1:6" x14ac:dyDescent="0.25">
      <c r="A50" s="173" t="s">
        <v>478</v>
      </c>
      <c r="B50" s="188">
        <v>3239105.5690640197</v>
      </c>
      <c r="C50" s="189">
        <v>0</v>
      </c>
      <c r="D50" s="190">
        <v>3239105.5690640197</v>
      </c>
      <c r="E50" s="178">
        <v>4269006</v>
      </c>
    </row>
    <row r="51" spans="1:6" x14ac:dyDescent="0.25">
      <c r="A51" s="173" t="s">
        <v>479</v>
      </c>
      <c r="B51" s="188">
        <v>0</v>
      </c>
      <c r="C51" s="189">
        <v>900000</v>
      </c>
      <c r="D51" s="190">
        <v>900000</v>
      </c>
      <c r="E51" s="178">
        <v>2619925</v>
      </c>
      <c r="F51" t="s">
        <v>550</v>
      </c>
    </row>
    <row r="52" spans="1:6" x14ac:dyDescent="0.25">
      <c r="A52" s="173" t="s">
        <v>480</v>
      </c>
      <c r="B52" s="188">
        <v>2008469.4167949636</v>
      </c>
      <c r="C52" s="189">
        <v>0</v>
      </c>
      <c r="D52" s="190">
        <v>2008469.4167949636</v>
      </c>
      <c r="E52" s="178">
        <v>2453158</v>
      </c>
    </row>
    <row r="53" spans="1:6" x14ac:dyDescent="0.25">
      <c r="A53" s="173" t="s">
        <v>481</v>
      </c>
      <c r="B53" s="188">
        <v>2646872.6655862806</v>
      </c>
      <c r="C53" s="189">
        <v>0</v>
      </c>
      <c r="D53" s="190">
        <v>2646872.6655862806</v>
      </c>
      <c r="E53" s="178">
        <v>3209929</v>
      </c>
    </row>
    <row r="54" spans="1:6" x14ac:dyDescent="0.25">
      <c r="A54" s="173" t="s">
        <v>482</v>
      </c>
      <c r="B54" s="188">
        <v>2395960.5956195802</v>
      </c>
      <c r="C54" s="189">
        <v>0</v>
      </c>
      <c r="D54" s="190">
        <v>2395960.5956195802</v>
      </c>
      <c r="E54" s="178">
        <v>2896319</v>
      </c>
    </row>
    <row r="55" spans="1:6" x14ac:dyDescent="0.25">
      <c r="A55" s="173" t="s">
        <v>483</v>
      </c>
      <c r="B55" s="188">
        <v>0</v>
      </c>
      <c r="C55" s="189">
        <v>1170000</v>
      </c>
      <c r="D55" s="190">
        <v>1170000</v>
      </c>
      <c r="E55" s="178">
        <v>4075894</v>
      </c>
      <c r="F55" t="s">
        <v>550</v>
      </c>
    </row>
    <row r="56" spans="1:6" x14ac:dyDescent="0.25">
      <c r="A56" s="173" t="s">
        <v>484</v>
      </c>
      <c r="B56" s="188">
        <v>0</v>
      </c>
      <c r="C56" s="189">
        <v>0</v>
      </c>
      <c r="D56" s="190">
        <v>0</v>
      </c>
      <c r="E56" s="178">
        <v>704358</v>
      </c>
      <c r="F56" t="s">
        <v>550</v>
      </c>
    </row>
    <row r="57" spans="1:6" x14ac:dyDescent="0.25">
      <c r="A57" s="173" t="s">
        <v>485</v>
      </c>
      <c r="B57" s="188">
        <v>1455954.601383213</v>
      </c>
      <c r="C57" s="189">
        <v>0</v>
      </c>
      <c r="D57" s="190">
        <v>1455954.601383213</v>
      </c>
      <c r="E57" s="178">
        <v>1788165</v>
      </c>
    </row>
    <row r="58" spans="1:6" x14ac:dyDescent="0.25">
      <c r="A58" s="173" t="s">
        <v>486</v>
      </c>
      <c r="B58" s="188">
        <v>2584624.9909957829</v>
      </c>
      <c r="C58" s="189">
        <v>0</v>
      </c>
      <c r="D58" s="190">
        <v>2584624.9909957829</v>
      </c>
      <c r="E58" s="178">
        <v>3107507</v>
      </c>
    </row>
    <row r="59" spans="1:6" x14ac:dyDescent="0.25">
      <c r="A59" s="173" t="s">
        <v>487</v>
      </c>
      <c r="B59" s="188">
        <v>1557587.9986734886</v>
      </c>
      <c r="C59" s="189">
        <v>0</v>
      </c>
      <c r="D59" s="190">
        <v>1557587.9986734886</v>
      </c>
      <c r="E59" s="178">
        <v>1725618</v>
      </c>
    </row>
    <row r="60" spans="1:6" x14ac:dyDescent="0.25">
      <c r="A60" s="173" t="s">
        <v>488</v>
      </c>
      <c r="B60" s="188">
        <v>1745328.1497019075</v>
      </c>
      <c r="C60" s="189">
        <v>0</v>
      </c>
      <c r="D60" s="190">
        <v>1745328.1497019075</v>
      </c>
      <c r="E60" s="178">
        <v>2086456</v>
      </c>
    </row>
    <row r="61" spans="1:6" x14ac:dyDescent="0.25">
      <c r="A61" s="173" t="s">
        <v>489</v>
      </c>
      <c r="B61" s="188">
        <v>2476630.0161974365</v>
      </c>
      <c r="C61" s="189">
        <v>0</v>
      </c>
      <c r="D61" s="190">
        <v>2476630.0161974365</v>
      </c>
      <c r="E61" s="178">
        <v>3097958</v>
      </c>
    </row>
    <row r="62" spans="1:6" x14ac:dyDescent="0.25">
      <c r="A62" s="173" t="s">
        <v>490</v>
      </c>
      <c r="B62" s="188">
        <v>1763438.3544884971</v>
      </c>
      <c r="C62" s="189">
        <v>0</v>
      </c>
      <c r="D62" s="190">
        <v>1763438.3544884971</v>
      </c>
      <c r="E62" s="178">
        <v>1925610</v>
      </c>
    </row>
    <row r="63" spans="1:6" x14ac:dyDescent="0.25">
      <c r="A63" s="173" t="s">
        <v>491</v>
      </c>
      <c r="B63" s="188">
        <v>4484610.9276998797</v>
      </c>
      <c r="C63" s="189">
        <v>0</v>
      </c>
      <c r="D63" s="190">
        <v>4484610.9276998797</v>
      </c>
      <c r="E63" s="178">
        <v>5560589</v>
      </c>
    </row>
    <row r="64" spans="1:6" x14ac:dyDescent="0.25">
      <c r="A64" s="173" t="s">
        <v>492</v>
      </c>
      <c r="B64" s="188">
        <v>2001505.5476520711</v>
      </c>
      <c r="C64" s="189">
        <v>0</v>
      </c>
      <c r="D64" s="190">
        <v>2001505.5476520711</v>
      </c>
      <c r="E64" s="178">
        <v>2596782</v>
      </c>
    </row>
    <row r="65" spans="1:6" x14ac:dyDescent="0.25">
      <c r="A65" s="173" t="s">
        <v>493</v>
      </c>
      <c r="B65" s="188">
        <v>1805742.6038880467</v>
      </c>
      <c r="C65" s="189">
        <v>0</v>
      </c>
      <c r="D65" s="190">
        <v>1805742.6038880467</v>
      </c>
      <c r="E65" s="178">
        <v>2313623</v>
      </c>
    </row>
    <row r="66" spans="1:6" x14ac:dyDescent="0.25">
      <c r="A66" s="173" t="s">
        <v>494</v>
      </c>
      <c r="B66" s="188">
        <v>1658219.7763016429</v>
      </c>
      <c r="C66" s="189">
        <v>0</v>
      </c>
      <c r="D66" s="190">
        <v>1658219.7763016429</v>
      </c>
      <c r="E66" s="178">
        <v>1937628</v>
      </c>
    </row>
    <row r="67" spans="1:6" x14ac:dyDescent="0.25">
      <c r="A67" s="173" t="s">
        <v>495</v>
      </c>
      <c r="B67" s="188">
        <v>1831184.3878080382</v>
      </c>
      <c r="C67" s="189">
        <v>0</v>
      </c>
      <c r="D67" s="190">
        <v>1831184.3878080382</v>
      </c>
      <c r="E67" s="178">
        <v>2197104</v>
      </c>
      <c r="F67" t="s">
        <v>550</v>
      </c>
    </row>
    <row r="68" spans="1:6" x14ac:dyDescent="0.25">
      <c r="A68" s="173" t="s">
        <v>496</v>
      </c>
      <c r="B68" s="188">
        <v>1127193.4467207671</v>
      </c>
      <c r="C68" s="189">
        <v>0</v>
      </c>
      <c r="D68" s="190">
        <v>1127193.4467207671</v>
      </c>
      <c r="E68" s="178">
        <v>1463597</v>
      </c>
    </row>
    <row r="69" spans="1:6" x14ac:dyDescent="0.25">
      <c r="A69" s="173" t="s">
        <v>497</v>
      </c>
      <c r="B69" s="188">
        <v>0</v>
      </c>
      <c r="C69" s="189">
        <v>120000</v>
      </c>
      <c r="D69" s="190">
        <v>120000</v>
      </c>
      <c r="F69" t="s">
        <v>550</v>
      </c>
    </row>
    <row r="70" spans="1:6" x14ac:dyDescent="0.25">
      <c r="A70" s="173" t="s">
        <v>498</v>
      </c>
      <c r="B70" s="188">
        <v>2649578.1319031087</v>
      </c>
      <c r="C70" s="189">
        <v>0</v>
      </c>
      <c r="D70" s="190">
        <v>2649578.1319031087</v>
      </c>
      <c r="E70" s="178">
        <v>3393527</v>
      </c>
    </row>
    <row r="71" spans="1:6" x14ac:dyDescent="0.25">
      <c r="A71" s="173" t="s">
        <v>499</v>
      </c>
      <c r="B71" s="188">
        <v>2197878.1325888084</v>
      </c>
      <c r="C71" s="189">
        <v>90000</v>
      </c>
      <c r="D71" s="190">
        <v>2287878.1325888084</v>
      </c>
      <c r="E71" s="178">
        <v>2961611</v>
      </c>
    </row>
    <row r="72" spans="1:6" x14ac:dyDescent="0.25">
      <c r="A72" s="173" t="s">
        <v>500</v>
      </c>
      <c r="B72" s="188">
        <v>2026930.137546631</v>
      </c>
      <c r="C72" s="189">
        <v>0</v>
      </c>
      <c r="D72" s="190">
        <v>2026930.137546631</v>
      </c>
      <c r="E72" s="178">
        <v>2551726</v>
      </c>
    </row>
    <row r="73" spans="1:6" x14ac:dyDescent="0.25">
      <c r="A73" s="173" t="s">
        <v>501</v>
      </c>
      <c r="B73" s="188">
        <v>0</v>
      </c>
      <c r="C73" s="189">
        <v>942500</v>
      </c>
      <c r="D73" s="190">
        <v>942500</v>
      </c>
      <c r="E73" s="178">
        <v>2784719</v>
      </c>
      <c r="F73" t="s">
        <v>550</v>
      </c>
    </row>
    <row r="74" spans="1:6" x14ac:dyDescent="0.25">
      <c r="A74" s="173" t="s">
        <v>502</v>
      </c>
      <c r="B74" s="188">
        <v>0</v>
      </c>
      <c r="C74" s="189">
        <v>880000</v>
      </c>
      <c r="D74" s="190">
        <v>880000</v>
      </c>
      <c r="E74" s="178">
        <v>3289679</v>
      </c>
      <c r="F74" t="s">
        <v>550</v>
      </c>
    </row>
    <row r="75" spans="1:6" x14ac:dyDescent="0.25">
      <c r="A75" s="173" t="s">
        <v>503</v>
      </c>
      <c r="B75" s="188">
        <v>1026768.2581260002</v>
      </c>
      <c r="C75" s="189">
        <v>0</v>
      </c>
      <c r="D75" s="190">
        <v>1026768.2581260002</v>
      </c>
      <c r="E75" s="178">
        <v>1223202</v>
      </c>
    </row>
    <row r="76" spans="1:6" x14ac:dyDescent="0.25">
      <c r="A76" s="173" t="s">
        <v>504</v>
      </c>
      <c r="B76" s="188">
        <v>2200221.1672909586</v>
      </c>
      <c r="C76" s="189">
        <v>0</v>
      </c>
      <c r="D76" s="190">
        <v>2200221.1672909586</v>
      </c>
      <c r="E76" s="178">
        <v>2598020</v>
      </c>
    </row>
    <row r="77" spans="1:6" x14ac:dyDescent="0.25">
      <c r="A77" s="173" t="s">
        <v>505</v>
      </c>
      <c r="B77" s="188">
        <v>1619074.0292530579</v>
      </c>
      <c r="C77" s="189">
        <v>0</v>
      </c>
      <c r="D77" s="190">
        <v>1619074.0292530579</v>
      </c>
      <c r="E77" s="178">
        <v>1889436</v>
      </c>
    </row>
    <row r="78" spans="1:6" x14ac:dyDescent="0.25">
      <c r="A78" s="173" t="s">
        <v>506</v>
      </c>
      <c r="B78" s="188">
        <v>1830266.8426740337</v>
      </c>
      <c r="C78" s="189">
        <v>241666.66666666669</v>
      </c>
      <c r="D78" s="190">
        <v>2071933.5093407005</v>
      </c>
      <c r="E78" s="178">
        <v>2716253</v>
      </c>
    </row>
    <row r="79" spans="1:6" x14ac:dyDescent="0.25">
      <c r="A79" s="173" t="s">
        <v>507</v>
      </c>
      <c r="B79" s="188">
        <v>2101047.1164371409</v>
      </c>
      <c r="C79" s="189">
        <v>0</v>
      </c>
      <c r="D79" s="190">
        <v>2101047.1164371409</v>
      </c>
      <c r="E79" s="178">
        <v>2443640</v>
      </c>
    </row>
    <row r="80" spans="1:6" x14ac:dyDescent="0.25">
      <c r="A80" s="173" t="s">
        <v>508</v>
      </c>
      <c r="B80" s="188">
        <v>1664655.0951612403</v>
      </c>
      <c r="C80" s="189">
        <v>0</v>
      </c>
      <c r="D80" s="190">
        <v>1664655.0951612403</v>
      </c>
      <c r="E80" s="178">
        <v>2066185</v>
      </c>
    </row>
    <row r="81" spans="1:6" x14ac:dyDescent="0.25">
      <c r="A81" s="173" t="s">
        <v>545</v>
      </c>
      <c r="B81" s="188">
        <v>401784.95083333331</v>
      </c>
      <c r="C81" s="189">
        <v>0</v>
      </c>
      <c r="D81" s="190">
        <v>401784.95083333331</v>
      </c>
      <c r="F81" t="s">
        <v>550</v>
      </c>
    </row>
    <row r="82" spans="1:6" x14ac:dyDescent="0.25">
      <c r="A82" s="173" t="s">
        <v>509</v>
      </c>
      <c r="B82" s="188">
        <v>2218050.4615558619</v>
      </c>
      <c r="C82" s="189">
        <v>0</v>
      </c>
      <c r="D82" s="190">
        <v>2218050.4615558619</v>
      </c>
      <c r="E82" s="178">
        <v>2600273</v>
      </c>
    </row>
    <row r="83" spans="1:6" x14ac:dyDescent="0.25">
      <c r="A83" s="173" t="s">
        <v>510</v>
      </c>
      <c r="B83" s="188">
        <v>1873609.0349455567</v>
      </c>
      <c r="C83" s="189">
        <v>0</v>
      </c>
      <c r="D83" s="190">
        <v>1873609.0349455567</v>
      </c>
      <c r="E83" s="178">
        <v>2323735</v>
      </c>
    </row>
    <row r="84" spans="1:6" x14ac:dyDescent="0.25">
      <c r="A84" s="173" t="s">
        <v>511</v>
      </c>
      <c r="B84" s="188">
        <v>2373009.6493658028</v>
      </c>
      <c r="C84" s="189">
        <v>0</v>
      </c>
      <c r="D84" s="190">
        <v>2373009.6493658028</v>
      </c>
      <c r="E84" s="178">
        <v>2811863</v>
      </c>
    </row>
    <row r="85" spans="1:6" x14ac:dyDescent="0.25">
      <c r="A85" s="173" t="s">
        <v>512</v>
      </c>
      <c r="B85" s="188">
        <v>0</v>
      </c>
      <c r="C85" s="189">
        <v>600000</v>
      </c>
      <c r="D85" s="190">
        <v>600000</v>
      </c>
      <c r="F85" t="s">
        <v>550</v>
      </c>
    </row>
    <row r="86" spans="1:6" x14ac:dyDescent="0.25">
      <c r="A86" s="173" t="s">
        <v>513</v>
      </c>
      <c r="B86" s="188">
        <v>1911292.5841741539</v>
      </c>
      <c r="C86" s="189">
        <v>0</v>
      </c>
      <c r="D86" s="190">
        <v>1911292.5841741539</v>
      </c>
      <c r="E86" s="178">
        <v>2341998</v>
      </c>
    </row>
    <row r="87" spans="1:6" x14ac:dyDescent="0.25">
      <c r="A87" s="173" t="s">
        <v>514</v>
      </c>
      <c r="B87" s="188">
        <v>1861409.5588788718</v>
      </c>
      <c r="C87" s="189">
        <v>0</v>
      </c>
      <c r="D87" s="190">
        <v>1861409.5588788718</v>
      </c>
      <c r="E87" s="178">
        <v>2273308</v>
      </c>
    </row>
    <row r="88" spans="1:6" x14ac:dyDescent="0.25">
      <c r="A88" s="173" t="s">
        <v>515</v>
      </c>
      <c r="B88" s="188">
        <v>5304901.2098669698</v>
      </c>
      <c r="C88" s="189">
        <v>0</v>
      </c>
      <c r="D88" s="190">
        <v>5304901.2098669698</v>
      </c>
      <c r="F88" t="s">
        <v>550</v>
      </c>
    </row>
    <row r="89" spans="1:6" x14ac:dyDescent="0.25">
      <c r="A89" s="173" t="s">
        <v>516</v>
      </c>
      <c r="B89" s="188">
        <v>1535696.7800124306</v>
      </c>
      <c r="C89" s="189">
        <v>0</v>
      </c>
      <c r="D89" s="190">
        <v>1535696.7800124306</v>
      </c>
      <c r="E89" s="178">
        <v>1975002</v>
      </c>
      <c r="F89" t="s">
        <v>550</v>
      </c>
    </row>
    <row r="90" spans="1:6" x14ac:dyDescent="0.25">
      <c r="A90" s="173" t="s">
        <v>517</v>
      </c>
      <c r="B90" s="188">
        <v>1197934.0177663136</v>
      </c>
      <c r="C90" s="189">
        <v>0</v>
      </c>
      <c r="D90" s="190">
        <v>1197934.0177663136</v>
      </c>
      <c r="E90" s="178">
        <v>1520763</v>
      </c>
    </row>
    <row r="91" spans="1:6" x14ac:dyDescent="0.25">
      <c r="A91" s="173" t="s">
        <v>518</v>
      </c>
      <c r="B91" s="188">
        <v>6268440.7946134182</v>
      </c>
      <c r="C91" s="189">
        <v>0</v>
      </c>
      <c r="D91" s="190">
        <v>6268440.7946134182</v>
      </c>
      <c r="E91" s="178">
        <v>7485483</v>
      </c>
    </row>
    <row r="92" spans="1:6" x14ac:dyDescent="0.25">
      <c r="A92" s="173" t="s">
        <v>519</v>
      </c>
      <c r="B92" s="188">
        <v>2478280.9187860405</v>
      </c>
      <c r="C92" s="189">
        <v>0</v>
      </c>
      <c r="D92" s="190">
        <v>2478280.9187860405</v>
      </c>
      <c r="E92" s="178">
        <v>3132759</v>
      </c>
      <c r="F92" t="s">
        <v>550</v>
      </c>
    </row>
    <row r="93" spans="1:6" x14ac:dyDescent="0.25">
      <c r="A93" s="173" t="s">
        <v>522</v>
      </c>
      <c r="B93" s="188">
        <v>1497498.6105513126</v>
      </c>
      <c r="C93" s="189">
        <v>0</v>
      </c>
      <c r="D93" s="190">
        <v>1497498.6105513126</v>
      </c>
      <c r="E93" s="178">
        <v>2080111</v>
      </c>
    </row>
    <row r="94" spans="1:6" x14ac:dyDescent="0.25">
      <c r="A94" s="173" t="s">
        <v>546</v>
      </c>
      <c r="B94" s="188">
        <v>3731557.3421997302</v>
      </c>
      <c r="C94" s="189">
        <v>60000</v>
      </c>
      <c r="D94" s="190">
        <v>3791557.3421997302</v>
      </c>
      <c r="F94" t="s">
        <v>550</v>
      </c>
    </row>
    <row r="95" spans="1:6" x14ac:dyDescent="0.25">
      <c r="A95" s="173" t="s">
        <v>523</v>
      </c>
      <c r="B95" s="188">
        <v>3097890.9213820165</v>
      </c>
      <c r="C95" s="189">
        <v>0</v>
      </c>
      <c r="D95" s="190">
        <v>3097890.9213820165</v>
      </c>
      <c r="E95" s="178">
        <v>4183228</v>
      </c>
      <c r="F95" t="s">
        <v>550</v>
      </c>
    </row>
    <row r="96" spans="1:6" x14ac:dyDescent="0.25">
      <c r="A96" s="173" t="s">
        <v>524</v>
      </c>
      <c r="B96" s="188">
        <v>1660531.7260050487</v>
      </c>
      <c r="C96" s="189">
        <v>0</v>
      </c>
      <c r="D96" s="190">
        <v>1660531.7260050487</v>
      </c>
      <c r="E96" s="178">
        <v>2019934</v>
      </c>
    </row>
    <row r="97" spans="1:6" x14ac:dyDescent="0.25">
      <c r="A97" s="173" t="s">
        <v>525</v>
      </c>
      <c r="B97" s="188">
        <v>1392438.191151157</v>
      </c>
      <c r="C97" s="189">
        <v>0</v>
      </c>
      <c r="D97" s="190">
        <v>1392438.191151157</v>
      </c>
      <c r="E97" s="178">
        <v>1914056</v>
      </c>
    </row>
    <row r="98" spans="1:6" x14ac:dyDescent="0.25">
      <c r="A98" s="173" t="s">
        <v>526</v>
      </c>
      <c r="B98" s="188">
        <v>1784568.6477281877</v>
      </c>
      <c r="C98" s="189">
        <v>0</v>
      </c>
      <c r="D98" s="190">
        <v>1784568.6477281877</v>
      </c>
      <c r="F98" t="s">
        <v>550</v>
      </c>
    </row>
    <row r="99" spans="1:6" x14ac:dyDescent="0.25">
      <c r="A99" s="173" t="s">
        <v>547</v>
      </c>
      <c r="B99" s="188">
        <v>0</v>
      </c>
      <c r="C99" s="189">
        <v>0</v>
      </c>
      <c r="D99" s="190">
        <v>0</v>
      </c>
    </row>
    <row r="100" spans="1:6" ht="15.75" thickBot="1" x14ac:dyDescent="0.3">
      <c r="A100" s="173" t="s">
        <v>548</v>
      </c>
      <c r="B100" s="191">
        <v>221701187.76168451</v>
      </c>
      <c r="C100" s="192">
        <v>8737500</v>
      </c>
      <c r="D100" s="193">
        <v>230438687.76168451</v>
      </c>
    </row>
  </sheetData>
  <mergeCells count="1">
    <mergeCell ref="C2:D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8"/>
  <dimension ref="A1:G155"/>
  <sheetViews>
    <sheetView topLeftCell="B16" zoomScale="80" zoomScaleNormal="80" workbookViewId="0">
      <selection activeCell="G94" sqref="G94"/>
    </sheetView>
  </sheetViews>
  <sheetFormatPr defaultColWidth="9.140625" defaultRowHeight="12.75" x14ac:dyDescent="0.2"/>
  <cols>
    <col min="1" max="1" width="103.7109375" style="46" hidden="1" customWidth="1"/>
    <col min="2" max="2" width="12.5703125" style="50" customWidth="1"/>
    <col min="3" max="3" width="64.85546875" style="49" bestFit="1" customWidth="1"/>
    <col min="4" max="4" width="14.140625" style="48" bestFit="1" customWidth="1"/>
    <col min="5" max="5" width="9.7109375" style="46" bestFit="1" customWidth="1"/>
    <col min="6" max="6" width="50.7109375" style="47" customWidth="1"/>
    <col min="7" max="7" width="22.28515625" style="46" customWidth="1"/>
    <col min="8" max="16384" width="9.140625" style="46"/>
  </cols>
  <sheetData>
    <row r="1" spans="1:7" hidden="1" x14ac:dyDescent="0.2">
      <c r="A1" s="56" t="s">
        <v>235</v>
      </c>
    </row>
    <row r="2" spans="1:7" hidden="1" x14ac:dyDescent="0.2">
      <c r="A2" s="56" t="s">
        <v>234</v>
      </c>
      <c r="B2" s="82"/>
    </row>
    <row r="3" spans="1:7" hidden="1" x14ac:dyDescent="0.2">
      <c r="A3" s="56" t="s">
        <v>233</v>
      </c>
    </row>
    <row r="4" spans="1:7" hidden="1" x14ac:dyDescent="0.2">
      <c r="A4" s="56" t="s">
        <v>232</v>
      </c>
    </row>
    <row r="5" spans="1:7" hidden="1" x14ac:dyDescent="0.2">
      <c r="A5" s="56" t="s">
        <v>231</v>
      </c>
    </row>
    <row r="6" spans="1:7" hidden="1" x14ac:dyDescent="0.2">
      <c r="A6" s="56" t="s">
        <v>230</v>
      </c>
    </row>
    <row r="7" spans="1:7" hidden="1" x14ac:dyDescent="0.2">
      <c r="A7" s="56" t="s">
        <v>229</v>
      </c>
    </row>
    <row r="8" spans="1:7" hidden="1" x14ac:dyDescent="0.2">
      <c r="A8" s="56" t="s">
        <v>228</v>
      </c>
    </row>
    <row r="9" spans="1:7" hidden="1" x14ac:dyDescent="0.2">
      <c r="A9" s="56" t="s">
        <v>227</v>
      </c>
    </row>
    <row r="10" spans="1:7" hidden="1" x14ac:dyDescent="0.2">
      <c r="A10" s="56" t="s">
        <v>226</v>
      </c>
    </row>
    <row r="11" spans="1:7" hidden="1" x14ac:dyDescent="0.2">
      <c r="A11" s="81" t="s">
        <v>225</v>
      </c>
    </row>
    <row r="12" spans="1:7" hidden="1" x14ac:dyDescent="0.2">
      <c r="A12" s="46" t="s">
        <v>224</v>
      </c>
    </row>
    <row r="13" spans="1:7" hidden="1" x14ac:dyDescent="0.2">
      <c r="A13" s="46" t="s">
        <v>223</v>
      </c>
    </row>
    <row r="14" spans="1:7" hidden="1" x14ac:dyDescent="0.2">
      <c r="A14" s="56" t="s">
        <v>115</v>
      </c>
      <c r="B14" s="80"/>
      <c r="C14" s="80"/>
    </row>
    <row r="15" spans="1:7" hidden="1" x14ac:dyDescent="0.2">
      <c r="A15" s="56" t="s">
        <v>113</v>
      </c>
      <c r="B15" s="80" t="s">
        <v>110</v>
      </c>
      <c r="C15" s="80" t="s">
        <v>222</v>
      </c>
      <c r="D15" s="79" t="s">
        <v>221</v>
      </c>
      <c r="E15" s="78" t="s">
        <v>220</v>
      </c>
      <c r="F15" s="78" t="s">
        <v>219</v>
      </c>
      <c r="G15" s="77" t="s">
        <v>218</v>
      </c>
    </row>
    <row r="16" spans="1:7" ht="15.75" x14ac:dyDescent="0.25">
      <c r="B16" s="267" t="s">
        <v>217</v>
      </c>
      <c r="C16" s="267"/>
      <c r="D16" s="267"/>
      <c r="E16" s="267"/>
      <c r="F16" s="267"/>
      <c r="G16" s="267"/>
    </row>
    <row r="17" spans="1:7" ht="15.75" x14ac:dyDescent="0.25">
      <c r="B17" s="267" t="s">
        <v>216</v>
      </c>
      <c r="C17" s="267"/>
      <c r="D17" s="267"/>
      <c r="E17" s="267"/>
      <c r="F17" s="267"/>
      <c r="G17" s="267"/>
    </row>
    <row r="18" spans="1:7" hidden="1" x14ac:dyDescent="0.2">
      <c r="A18" s="46" t="s">
        <v>102</v>
      </c>
      <c r="B18" s="268" t="s">
        <v>215</v>
      </c>
      <c r="C18" s="268"/>
      <c r="D18" s="268"/>
      <c r="E18" s="268"/>
      <c r="F18" s="268"/>
      <c r="G18" s="268"/>
    </row>
    <row r="19" spans="1:7" ht="13.5" thickBot="1" x14ac:dyDescent="0.25">
      <c r="A19" s="46" t="s">
        <v>214</v>
      </c>
      <c r="B19" s="268" t="s">
        <v>213</v>
      </c>
      <c r="C19" s="268"/>
      <c r="D19" s="268"/>
      <c r="E19" s="268"/>
      <c r="F19" s="268"/>
      <c r="G19" s="268"/>
    </row>
    <row r="20" spans="1:7" ht="16.5" thickBot="1" x14ac:dyDescent="0.3">
      <c r="B20" s="76" t="s">
        <v>212</v>
      </c>
      <c r="C20" s="75" t="s">
        <v>86</v>
      </c>
      <c r="D20" s="74" t="s">
        <v>211</v>
      </c>
      <c r="E20" s="73" t="s">
        <v>210</v>
      </c>
      <c r="F20" s="72" t="s">
        <v>209</v>
      </c>
      <c r="G20" s="71" t="s">
        <v>208</v>
      </c>
    </row>
    <row r="21" spans="1:7" s="69" customFormat="1" ht="15.75" x14ac:dyDescent="0.25">
      <c r="B21" s="68"/>
      <c r="C21" s="68"/>
      <c r="D21" s="67"/>
      <c r="E21" s="66"/>
      <c r="F21" s="65"/>
      <c r="G21" s="70"/>
    </row>
    <row r="22" spans="1:7" ht="15.75" hidden="1" x14ac:dyDescent="0.25">
      <c r="A22" s="46" t="s">
        <v>207</v>
      </c>
      <c r="B22" s="68"/>
      <c r="C22" s="68"/>
      <c r="D22" s="67"/>
      <c r="E22" s="66"/>
      <c r="F22" s="65"/>
      <c r="G22" s="63" t="s">
        <v>84</v>
      </c>
    </row>
    <row r="23" spans="1:7" hidden="1" x14ac:dyDescent="0.2">
      <c r="A23" s="46" t="s">
        <v>206</v>
      </c>
    </row>
    <row r="24" spans="1:7" s="64" customFormat="1" ht="15.75" hidden="1" x14ac:dyDescent="0.25">
      <c r="A24" s="64" t="s">
        <v>205</v>
      </c>
      <c r="B24" s="266" t="s">
        <v>204</v>
      </c>
      <c r="C24" s="266"/>
      <c r="D24" s="266"/>
      <c r="E24" s="266"/>
      <c r="F24" s="266"/>
      <c r="G24" s="266"/>
    </row>
    <row r="25" spans="1:7" hidden="1" x14ac:dyDescent="0.2">
      <c r="A25" s="56" t="s">
        <v>203</v>
      </c>
      <c r="B25" s="63"/>
      <c r="C25" s="63"/>
      <c r="D25" s="63"/>
      <c r="E25" s="63"/>
      <c r="F25" s="63"/>
      <c r="G25" s="63"/>
    </row>
    <row r="26" spans="1:7" s="64" customFormat="1" ht="15.75" x14ac:dyDescent="0.25">
      <c r="A26" s="64" t="s">
        <v>16</v>
      </c>
      <c r="B26" s="266" t="s">
        <v>266</v>
      </c>
      <c r="C26" s="266"/>
      <c r="D26" s="266"/>
      <c r="E26" s="266"/>
      <c r="F26" s="266"/>
      <c r="G26" s="266"/>
    </row>
    <row r="27" spans="1:7" x14ac:dyDescent="0.2">
      <c r="A27" s="56" t="s">
        <v>16</v>
      </c>
      <c r="B27" s="63"/>
      <c r="C27" s="63"/>
      <c r="D27" s="63"/>
      <c r="E27" s="63"/>
      <c r="F27" s="63"/>
      <c r="G27" s="63"/>
    </row>
    <row r="28" spans="1:7" x14ac:dyDescent="0.2">
      <c r="A28" s="56" t="s">
        <v>178</v>
      </c>
      <c r="B28" s="50" t="s">
        <v>202</v>
      </c>
      <c r="C28" s="49" t="s">
        <v>265</v>
      </c>
      <c r="D28" s="48">
        <v>80004121</v>
      </c>
      <c r="E28" s="46">
        <v>201608</v>
      </c>
      <c r="F28" s="47" t="s">
        <v>236</v>
      </c>
      <c r="G28" s="60">
        <v>8826</v>
      </c>
    </row>
    <row r="29" spans="1:7" x14ac:dyDescent="0.2">
      <c r="A29" s="56" t="s">
        <v>178</v>
      </c>
      <c r="B29" s="50" t="s">
        <v>202</v>
      </c>
      <c r="C29" s="49" t="s">
        <v>265</v>
      </c>
      <c r="D29" s="48">
        <v>80004215</v>
      </c>
      <c r="E29" s="46">
        <v>201611</v>
      </c>
      <c r="F29" s="47" t="s">
        <v>253</v>
      </c>
      <c r="G29" s="60">
        <v>-12000</v>
      </c>
    </row>
    <row r="30" spans="1:7" x14ac:dyDescent="0.2">
      <c r="A30" s="56" t="s">
        <v>10</v>
      </c>
      <c r="C30" s="62" t="s">
        <v>201</v>
      </c>
      <c r="G30" s="61">
        <f>SUBTOTAL(9,G28:G29)</f>
        <v>-3174</v>
      </c>
    </row>
    <row r="31" spans="1:7" x14ac:dyDescent="0.2">
      <c r="A31" s="56" t="s">
        <v>11</v>
      </c>
      <c r="B31" s="55"/>
      <c r="G31" s="60"/>
    </row>
    <row r="32" spans="1:7" x14ac:dyDescent="0.2">
      <c r="A32" s="56" t="s">
        <v>16</v>
      </c>
      <c r="B32" s="63"/>
      <c r="C32" s="63"/>
      <c r="D32" s="63"/>
      <c r="E32" s="63"/>
      <c r="F32" s="63"/>
      <c r="G32" s="63"/>
    </row>
    <row r="33" spans="1:7" x14ac:dyDescent="0.2">
      <c r="A33" s="56" t="s">
        <v>178</v>
      </c>
      <c r="B33" s="50" t="s">
        <v>263</v>
      </c>
      <c r="C33" s="49" t="s">
        <v>265</v>
      </c>
      <c r="D33" s="48">
        <v>80004215</v>
      </c>
      <c r="E33" s="46">
        <v>201611</v>
      </c>
      <c r="F33" s="47" t="s">
        <v>253</v>
      </c>
      <c r="G33" s="60">
        <v>-500</v>
      </c>
    </row>
    <row r="34" spans="1:7" x14ac:dyDescent="0.2">
      <c r="A34" s="56" t="s">
        <v>10</v>
      </c>
      <c r="C34" s="62" t="s">
        <v>262</v>
      </c>
      <c r="G34" s="61">
        <f>SUBTOTAL(9,G33:G33)</f>
        <v>-500</v>
      </c>
    </row>
    <row r="35" spans="1:7" x14ac:dyDescent="0.2">
      <c r="A35" s="56" t="s">
        <v>11</v>
      </c>
      <c r="B35" s="55"/>
      <c r="G35" s="60"/>
    </row>
    <row r="36" spans="1:7" x14ac:dyDescent="0.2">
      <c r="A36" s="56" t="s">
        <v>16</v>
      </c>
      <c r="B36" s="63"/>
      <c r="C36" s="63"/>
      <c r="D36" s="63"/>
      <c r="E36" s="63"/>
      <c r="F36" s="63"/>
      <c r="G36" s="63"/>
    </row>
    <row r="37" spans="1:7" x14ac:dyDescent="0.2">
      <c r="A37" s="56" t="s">
        <v>178</v>
      </c>
      <c r="B37" s="50" t="s">
        <v>257</v>
      </c>
      <c r="C37" s="49" t="s">
        <v>265</v>
      </c>
      <c r="D37" s="48">
        <v>80004123</v>
      </c>
      <c r="E37" s="46">
        <v>201608</v>
      </c>
      <c r="F37" s="47" t="s">
        <v>236</v>
      </c>
      <c r="G37" s="60">
        <v>3000</v>
      </c>
    </row>
    <row r="38" spans="1:7" x14ac:dyDescent="0.2">
      <c r="A38" s="56" t="s">
        <v>10</v>
      </c>
      <c r="C38" s="62" t="s">
        <v>256</v>
      </c>
      <c r="G38" s="61">
        <f>SUBTOTAL(9,G37:G37)</f>
        <v>3000</v>
      </c>
    </row>
    <row r="39" spans="1:7" x14ac:dyDescent="0.2">
      <c r="A39" s="56" t="s">
        <v>11</v>
      </c>
      <c r="B39" s="55"/>
      <c r="G39" s="60"/>
    </row>
    <row r="40" spans="1:7" x14ac:dyDescent="0.2">
      <c r="A40" s="56" t="s">
        <v>16</v>
      </c>
      <c r="B40" s="63"/>
      <c r="C40" s="63"/>
      <c r="D40" s="63"/>
      <c r="E40" s="63"/>
      <c r="F40" s="63"/>
      <c r="G40" s="63"/>
    </row>
    <row r="41" spans="1:7" x14ac:dyDescent="0.2">
      <c r="A41" s="56" t="s">
        <v>178</v>
      </c>
      <c r="B41" s="50" t="s">
        <v>200</v>
      </c>
      <c r="C41" s="49" t="s">
        <v>265</v>
      </c>
      <c r="D41" s="48">
        <v>80004215</v>
      </c>
      <c r="E41" s="46">
        <v>201611</v>
      </c>
      <c r="F41" s="47" t="s">
        <v>253</v>
      </c>
      <c r="G41" s="60">
        <v>2000</v>
      </c>
    </row>
    <row r="42" spans="1:7" x14ac:dyDescent="0.2">
      <c r="A42" s="56" t="s">
        <v>10</v>
      </c>
      <c r="C42" s="62" t="s">
        <v>199</v>
      </c>
      <c r="G42" s="61">
        <f>SUBTOTAL(9,G41:G41)</f>
        <v>2000</v>
      </c>
    </row>
    <row r="43" spans="1:7" x14ac:dyDescent="0.2">
      <c r="A43" s="56" t="s">
        <v>11</v>
      </c>
      <c r="B43" s="55"/>
      <c r="G43" s="60"/>
    </row>
    <row r="44" spans="1:7" x14ac:dyDescent="0.2">
      <c r="A44" s="56" t="s">
        <v>16</v>
      </c>
      <c r="B44" s="63"/>
      <c r="C44" s="63"/>
      <c r="D44" s="63"/>
      <c r="E44" s="63"/>
      <c r="F44" s="63"/>
      <c r="G44" s="63"/>
    </row>
    <row r="45" spans="1:7" x14ac:dyDescent="0.2">
      <c r="A45" s="56" t="s">
        <v>178</v>
      </c>
      <c r="B45" s="50" t="s">
        <v>198</v>
      </c>
      <c r="C45" s="49" t="s">
        <v>265</v>
      </c>
      <c r="D45" s="48">
        <v>80004154</v>
      </c>
      <c r="E45" s="46">
        <v>201609</v>
      </c>
      <c r="F45" s="47" t="s">
        <v>188</v>
      </c>
      <c r="G45" s="60">
        <v>3234</v>
      </c>
    </row>
    <row r="46" spans="1:7" x14ac:dyDescent="0.2">
      <c r="A46" s="56" t="s">
        <v>10</v>
      </c>
      <c r="C46" s="62" t="s">
        <v>197</v>
      </c>
      <c r="G46" s="61">
        <f>SUBTOTAL(9,G45:G45)</f>
        <v>3234</v>
      </c>
    </row>
    <row r="47" spans="1:7" x14ac:dyDescent="0.2">
      <c r="A47" s="56" t="s">
        <v>11</v>
      </c>
      <c r="B47" s="55"/>
      <c r="G47" s="60"/>
    </row>
    <row r="48" spans="1:7" x14ac:dyDescent="0.2">
      <c r="A48" s="56" t="s">
        <v>16</v>
      </c>
      <c r="B48" s="63"/>
      <c r="C48" s="63"/>
      <c r="D48" s="63"/>
      <c r="E48" s="63"/>
      <c r="F48" s="63"/>
      <c r="G48" s="63"/>
    </row>
    <row r="49" spans="1:7" x14ac:dyDescent="0.2">
      <c r="A49" s="56" t="s">
        <v>178</v>
      </c>
      <c r="B49" s="50" t="s">
        <v>252</v>
      </c>
      <c r="C49" s="49" t="s">
        <v>265</v>
      </c>
      <c r="D49" s="48">
        <v>80004121</v>
      </c>
      <c r="E49" s="46">
        <v>201608</v>
      </c>
      <c r="F49" s="47" t="s">
        <v>236</v>
      </c>
      <c r="G49" s="60">
        <v>464</v>
      </c>
    </row>
    <row r="50" spans="1:7" x14ac:dyDescent="0.2">
      <c r="A50" s="56" t="s">
        <v>10</v>
      </c>
      <c r="C50" s="62" t="s">
        <v>251</v>
      </c>
      <c r="G50" s="61">
        <f>SUBTOTAL(9,G49:G49)</f>
        <v>464</v>
      </c>
    </row>
    <row r="51" spans="1:7" x14ac:dyDescent="0.2">
      <c r="A51" s="56" t="s">
        <v>11</v>
      </c>
      <c r="B51" s="55"/>
      <c r="G51" s="60"/>
    </row>
    <row r="52" spans="1:7" x14ac:dyDescent="0.2">
      <c r="A52" s="56" t="s">
        <v>16</v>
      </c>
      <c r="B52" s="63"/>
      <c r="C52" s="63"/>
      <c r="D52" s="63"/>
      <c r="E52" s="63"/>
      <c r="F52" s="63"/>
      <c r="G52" s="63"/>
    </row>
    <row r="53" spans="1:7" x14ac:dyDescent="0.2">
      <c r="A53" s="56" t="s">
        <v>178</v>
      </c>
      <c r="B53" s="50" t="s">
        <v>196</v>
      </c>
      <c r="C53" s="49" t="s">
        <v>265</v>
      </c>
      <c r="D53" s="48">
        <v>80004215</v>
      </c>
      <c r="E53" s="46">
        <v>201611</v>
      </c>
      <c r="F53" s="47" t="s">
        <v>253</v>
      </c>
      <c r="G53" s="60">
        <v>-2000</v>
      </c>
    </row>
    <row r="54" spans="1:7" x14ac:dyDescent="0.2">
      <c r="A54" s="56" t="s">
        <v>10</v>
      </c>
      <c r="C54" s="62" t="s">
        <v>195</v>
      </c>
      <c r="G54" s="61">
        <f>SUBTOTAL(9,G53:G53)</f>
        <v>-2000</v>
      </c>
    </row>
    <row r="55" spans="1:7" x14ac:dyDescent="0.2">
      <c r="A55" s="56" t="s">
        <v>11</v>
      </c>
      <c r="B55" s="55"/>
      <c r="G55" s="60"/>
    </row>
    <row r="56" spans="1:7" x14ac:dyDescent="0.2">
      <c r="A56" s="56" t="s">
        <v>16</v>
      </c>
      <c r="B56" s="63"/>
      <c r="C56" s="63"/>
      <c r="D56" s="63"/>
      <c r="E56" s="63"/>
      <c r="F56" s="63"/>
      <c r="G56" s="63"/>
    </row>
    <row r="57" spans="1:7" x14ac:dyDescent="0.2">
      <c r="A57" s="56" t="s">
        <v>178</v>
      </c>
      <c r="B57" s="50" t="s">
        <v>261</v>
      </c>
      <c r="C57" s="49" t="s">
        <v>265</v>
      </c>
      <c r="D57" s="48">
        <v>80004215</v>
      </c>
      <c r="E57" s="46">
        <v>201611</v>
      </c>
      <c r="F57" s="47" t="s">
        <v>253</v>
      </c>
      <c r="G57" s="60">
        <v>500</v>
      </c>
    </row>
    <row r="58" spans="1:7" x14ac:dyDescent="0.2">
      <c r="A58" s="56" t="s">
        <v>10</v>
      </c>
      <c r="C58" s="62" t="s">
        <v>260</v>
      </c>
      <c r="G58" s="61">
        <f>SUBTOTAL(9,G57:G57)</f>
        <v>500</v>
      </c>
    </row>
    <row r="59" spans="1:7" x14ac:dyDescent="0.2">
      <c r="A59" s="56" t="s">
        <v>11</v>
      </c>
      <c r="B59" s="55"/>
      <c r="G59" s="60"/>
    </row>
    <row r="60" spans="1:7" x14ac:dyDescent="0.2">
      <c r="A60" s="56" t="s">
        <v>16</v>
      </c>
      <c r="B60" s="63"/>
      <c r="C60" s="63"/>
      <c r="D60" s="63"/>
      <c r="E60" s="63"/>
      <c r="F60" s="63"/>
      <c r="G60" s="63"/>
    </row>
    <row r="61" spans="1:7" x14ac:dyDescent="0.2">
      <c r="A61" s="56" t="s">
        <v>178</v>
      </c>
      <c r="B61" s="50" t="s">
        <v>244</v>
      </c>
      <c r="C61" s="49" t="s">
        <v>265</v>
      </c>
      <c r="D61" s="48">
        <v>80004215</v>
      </c>
      <c r="E61" s="46">
        <v>201611</v>
      </c>
      <c r="F61" s="47" t="s">
        <v>253</v>
      </c>
      <c r="G61" s="60">
        <v>12000</v>
      </c>
    </row>
    <row r="62" spans="1:7" x14ac:dyDescent="0.2">
      <c r="A62" s="56" t="s">
        <v>10</v>
      </c>
      <c r="C62" s="62" t="s">
        <v>243</v>
      </c>
      <c r="G62" s="61">
        <f>SUBTOTAL(9,G61:G61)</f>
        <v>12000</v>
      </c>
    </row>
    <row r="63" spans="1:7" x14ac:dyDescent="0.2">
      <c r="A63" s="56" t="s">
        <v>11</v>
      </c>
      <c r="B63" s="55"/>
      <c r="G63" s="60"/>
    </row>
    <row r="64" spans="1:7" x14ac:dyDescent="0.2">
      <c r="A64" s="56" t="s">
        <v>16</v>
      </c>
      <c r="B64" s="63"/>
      <c r="C64" s="63"/>
      <c r="D64" s="63"/>
      <c r="E64" s="63"/>
      <c r="F64" s="63"/>
      <c r="G64" s="63"/>
    </row>
    <row r="65" spans="1:7" x14ac:dyDescent="0.2">
      <c r="A65" s="56" t="s">
        <v>178</v>
      </c>
      <c r="B65" s="50" t="s">
        <v>242</v>
      </c>
      <c r="C65" s="49" t="s">
        <v>265</v>
      </c>
      <c r="D65" s="48">
        <v>80004215</v>
      </c>
      <c r="E65" s="46">
        <v>201611</v>
      </c>
      <c r="F65" s="47" t="s">
        <v>253</v>
      </c>
      <c r="G65" s="60">
        <v>3000</v>
      </c>
    </row>
    <row r="66" spans="1:7" x14ac:dyDescent="0.2">
      <c r="A66" s="56" t="s">
        <v>178</v>
      </c>
      <c r="B66" s="50" t="s">
        <v>242</v>
      </c>
      <c r="C66" s="49" t="s">
        <v>265</v>
      </c>
      <c r="D66" s="48">
        <v>80004083</v>
      </c>
      <c r="E66" s="46">
        <v>201606</v>
      </c>
      <c r="F66" s="47" t="s">
        <v>186</v>
      </c>
      <c r="G66" s="60">
        <v>5000</v>
      </c>
    </row>
    <row r="67" spans="1:7" x14ac:dyDescent="0.2">
      <c r="A67" s="56" t="s">
        <v>178</v>
      </c>
      <c r="B67" s="50" t="s">
        <v>242</v>
      </c>
      <c r="C67" s="49" t="s">
        <v>265</v>
      </c>
      <c r="D67" s="48">
        <v>80004083</v>
      </c>
      <c r="E67" s="46">
        <v>201606</v>
      </c>
      <c r="F67" s="47" t="s">
        <v>186</v>
      </c>
      <c r="G67" s="60">
        <v>6250</v>
      </c>
    </row>
    <row r="68" spans="1:7" x14ac:dyDescent="0.2">
      <c r="A68" s="56" t="s">
        <v>10</v>
      </c>
      <c r="C68" s="62" t="s">
        <v>241</v>
      </c>
      <c r="G68" s="61">
        <f>SUBTOTAL(9,G65:G67)</f>
        <v>14250</v>
      </c>
    </row>
    <row r="69" spans="1:7" x14ac:dyDescent="0.2">
      <c r="A69" s="56" t="s">
        <v>11</v>
      </c>
      <c r="B69" s="55"/>
      <c r="G69" s="60"/>
    </row>
    <row r="70" spans="1:7" x14ac:dyDescent="0.2">
      <c r="A70" s="56" t="s">
        <v>16</v>
      </c>
      <c r="B70" s="63"/>
      <c r="C70" s="63"/>
      <c r="D70" s="63"/>
      <c r="E70" s="63"/>
      <c r="F70" s="63"/>
      <c r="G70" s="63"/>
    </row>
    <row r="71" spans="1:7" x14ac:dyDescent="0.2">
      <c r="A71" s="56" t="s">
        <v>178</v>
      </c>
      <c r="B71" s="50" t="s">
        <v>250</v>
      </c>
      <c r="C71" s="49" t="s">
        <v>265</v>
      </c>
      <c r="D71" s="48">
        <v>80004083</v>
      </c>
      <c r="E71" s="46">
        <v>201606</v>
      </c>
      <c r="F71" s="47" t="s">
        <v>186</v>
      </c>
      <c r="G71" s="60">
        <v>3000</v>
      </c>
    </row>
    <row r="72" spans="1:7" x14ac:dyDescent="0.2">
      <c r="A72" s="56" t="s">
        <v>10</v>
      </c>
      <c r="C72" s="62" t="s">
        <v>249</v>
      </c>
      <c r="G72" s="61">
        <f>SUBTOTAL(9,G71:G71)</f>
        <v>3000</v>
      </c>
    </row>
    <row r="73" spans="1:7" x14ac:dyDescent="0.2">
      <c r="A73" s="56" t="s">
        <v>11</v>
      </c>
      <c r="B73" s="55"/>
      <c r="G73" s="60"/>
    </row>
    <row r="74" spans="1:7" x14ac:dyDescent="0.2">
      <c r="A74" s="56" t="s">
        <v>16</v>
      </c>
      <c r="B74" s="63"/>
      <c r="C74" s="63"/>
      <c r="D74" s="63"/>
      <c r="E74" s="63"/>
      <c r="F74" s="63"/>
      <c r="G74" s="63"/>
    </row>
    <row r="75" spans="1:7" x14ac:dyDescent="0.2">
      <c r="A75" s="56" t="s">
        <v>178</v>
      </c>
      <c r="B75" s="50" t="s">
        <v>255</v>
      </c>
      <c r="C75" s="49" t="s">
        <v>265</v>
      </c>
      <c r="D75" s="48">
        <v>80004083</v>
      </c>
      <c r="E75" s="46">
        <v>201606</v>
      </c>
      <c r="F75" s="47" t="s">
        <v>186</v>
      </c>
      <c r="G75" s="60">
        <v>3000</v>
      </c>
    </row>
    <row r="76" spans="1:7" x14ac:dyDescent="0.2">
      <c r="A76" s="56" t="s">
        <v>10</v>
      </c>
      <c r="C76" s="62" t="s">
        <v>254</v>
      </c>
      <c r="G76" s="61">
        <f>SUBTOTAL(9,G75:G75)</f>
        <v>3000</v>
      </c>
    </row>
    <row r="77" spans="1:7" x14ac:dyDescent="0.2">
      <c r="A77" s="56" t="s">
        <v>11</v>
      </c>
      <c r="B77" s="55"/>
      <c r="G77" s="60"/>
    </row>
    <row r="78" spans="1:7" x14ac:dyDescent="0.2">
      <c r="A78" s="56" t="s">
        <v>16</v>
      </c>
      <c r="B78" s="63"/>
      <c r="C78" s="63"/>
      <c r="D78" s="63"/>
      <c r="E78" s="63"/>
      <c r="F78" s="63"/>
      <c r="G78" s="63"/>
    </row>
    <row r="79" spans="1:7" x14ac:dyDescent="0.2">
      <c r="A79" s="56" t="s">
        <v>178</v>
      </c>
      <c r="B79" s="50" t="s">
        <v>248</v>
      </c>
      <c r="C79" s="49" t="s">
        <v>265</v>
      </c>
      <c r="D79" s="48">
        <v>80004215</v>
      </c>
      <c r="E79" s="46">
        <v>201611</v>
      </c>
      <c r="F79" s="47" t="s">
        <v>253</v>
      </c>
      <c r="G79" s="60">
        <v>300</v>
      </c>
    </row>
    <row r="80" spans="1:7" x14ac:dyDescent="0.2">
      <c r="A80" s="56" t="s">
        <v>10</v>
      </c>
      <c r="C80" s="62" t="s">
        <v>247</v>
      </c>
      <c r="G80" s="61">
        <f>SUBTOTAL(9,G79:G79)</f>
        <v>300</v>
      </c>
    </row>
    <row r="81" spans="1:7" x14ac:dyDescent="0.2">
      <c r="A81" s="56" t="s">
        <v>11</v>
      </c>
      <c r="B81" s="55"/>
      <c r="G81" s="60"/>
    </row>
    <row r="82" spans="1:7" x14ac:dyDescent="0.2">
      <c r="A82" s="56" t="s">
        <v>16</v>
      </c>
      <c r="B82" s="63"/>
      <c r="C82" s="63"/>
      <c r="D82" s="63"/>
      <c r="E82" s="63"/>
      <c r="F82" s="63"/>
      <c r="G82" s="63"/>
    </row>
    <row r="83" spans="1:7" x14ac:dyDescent="0.2">
      <c r="A83" s="56" t="s">
        <v>178</v>
      </c>
      <c r="B83" s="50" t="s">
        <v>240</v>
      </c>
      <c r="C83" s="49" t="s">
        <v>265</v>
      </c>
      <c r="D83" s="48">
        <v>80004083</v>
      </c>
      <c r="E83" s="46">
        <v>201606</v>
      </c>
      <c r="F83" s="47" t="s">
        <v>186</v>
      </c>
      <c r="G83" s="60">
        <v>14394</v>
      </c>
    </row>
    <row r="84" spans="1:7" x14ac:dyDescent="0.2">
      <c r="A84" s="56" t="s">
        <v>10</v>
      </c>
      <c r="C84" s="62" t="s">
        <v>239</v>
      </c>
      <c r="G84" s="61">
        <f>SUBTOTAL(9,G83:G83)</f>
        <v>14394</v>
      </c>
    </row>
    <row r="85" spans="1:7" x14ac:dyDescent="0.2">
      <c r="A85" s="56" t="s">
        <v>11</v>
      </c>
      <c r="B85" s="55"/>
      <c r="G85" s="60"/>
    </row>
    <row r="86" spans="1:7" x14ac:dyDescent="0.2">
      <c r="A86" s="56" t="s">
        <v>16</v>
      </c>
      <c r="B86" s="63"/>
      <c r="C86" s="63"/>
      <c r="D86" s="63"/>
      <c r="E86" s="63"/>
      <c r="F86" s="63"/>
      <c r="G86" s="63"/>
    </row>
    <row r="87" spans="1:7" x14ac:dyDescent="0.2">
      <c r="A87" s="56" t="s">
        <v>178</v>
      </c>
      <c r="B87" s="50" t="s">
        <v>246</v>
      </c>
      <c r="C87" s="49" t="s">
        <v>265</v>
      </c>
      <c r="D87" s="48">
        <v>80004083</v>
      </c>
      <c r="E87" s="46">
        <v>201606</v>
      </c>
      <c r="F87" s="47" t="s">
        <v>186</v>
      </c>
      <c r="G87" s="60">
        <v>500</v>
      </c>
    </row>
    <row r="88" spans="1:7" x14ac:dyDescent="0.2">
      <c r="A88" s="56" t="s">
        <v>178</v>
      </c>
      <c r="B88" s="50" t="s">
        <v>246</v>
      </c>
      <c r="C88" s="49" t="s">
        <v>265</v>
      </c>
      <c r="D88" s="48">
        <v>80004083</v>
      </c>
      <c r="E88" s="46">
        <v>201606</v>
      </c>
      <c r="F88" s="47" t="s">
        <v>186</v>
      </c>
      <c r="G88" s="60">
        <v>3000</v>
      </c>
    </row>
    <row r="89" spans="1:7" x14ac:dyDescent="0.2">
      <c r="A89" s="56" t="s">
        <v>178</v>
      </c>
      <c r="B89" s="50" t="s">
        <v>246</v>
      </c>
      <c r="C89" s="49" t="s">
        <v>265</v>
      </c>
      <c r="D89" s="48">
        <v>80004121</v>
      </c>
      <c r="E89" s="46">
        <v>201608</v>
      </c>
      <c r="F89" s="47" t="s">
        <v>236</v>
      </c>
      <c r="G89" s="60">
        <v>750</v>
      </c>
    </row>
    <row r="90" spans="1:7" x14ac:dyDescent="0.2">
      <c r="A90" s="56" t="s">
        <v>10</v>
      </c>
      <c r="C90" s="62" t="s">
        <v>245</v>
      </c>
      <c r="G90" s="61">
        <f>SUBTOTAL(9,G87:G89)</f>
        <v>4250</v>
      </c>
    </row>
    <row r="91" spans="1:7" x14ac:dyDescent="0.2">
      <c r="A91" s="56" t="s">
        <v>11</v>
      </c>
      <c r="B91" s="55"/>
      <c r="G91" s="60"/>
    </row>
    <row r="92" spans="1:7" x14ac:dyDescent="0.2">
      <c r="A92" s="56" t="s">
        <v>16</v>
      </c>
      <c r="B92" s="63"/>
      <c r="C92" s="63"/>
      <c r="D92" s="63"/>
      <c r="E92" s="63"/>
      <c r="F92" s="63"/>
      <c r="G92" s="63"/>
    </row>
    <row r="93" spans="1:7" x14ac:dyDescent="0.2">
      <c r="A93" s="56" t="s">
        <v>178</v>
      </c>
      <c r="B93" s="50" t="s">
        <v>238</v>
      </c>
      <c r="C93" s="49" t="s">
        <v>265</v>
      </c>
      <c r="D93" s="48">
        <v>80004083</v>
      </c>
      <c r="E93" s="46">
        <v>201606</v>
      </c>
      <c r="F93" s="47" t="s">
        <v>186</v>
      </c>
      <c r="G93" s="60">
        <v>-3000</v>
      </c>
    </row>
    <row r="94" spans="1:7" x14ac:dyDescent="0.2">
      <c r="A94" s="56" t="s">
        <v>178</v>
      </c>
      <c r="B94" s="50" t="s">
        <v>238</v>
      </c>
      <c r="C94" s="49" t="s">
        <v>265</v>
      </c>
      <c r="D94" s="48">
        <v>80004215</v>
      </c>
      <c r="E94" s="46">
        <v>201611</v>
      </c>
      <c r="F94" s="47" t="s">
        <v>253</v>
      </c>
      <c r="G94" s="60">
        <v>18799</v>
      </c>
    </row>
    <row r="95" spans="1:7" x14ac:dyDescent="0.2">
      <c r="A95" s="56" t="s">
        <v>178</v>
      </c>
      <c r="B95" s="50" t="s">
        <v>238</v>
      </c>
      <c r="C95" s="49" t="s">
        <v>265</v>
      </c>
      <c r="D95" s="48">
        <v>80004215</v>
      </c>
      <c r="E95" s="46">
        <v>201611</v>
      </c>
      <c r="F95" s="47" t="s">
        <v>253</v>
      </c>
      <c r="G95" s="60">
        <v>19000</v>
      </c>
    </row>
    <row r="96" spans="1:7" x14ac:dyDescent="0.2">
      <c r="A96" s="56" t="s">
        <v>178</v>
      </c>
      <c r="B96" s="50" t="s">
        <v>238</v>
      </c>
      <c r="C96" s="49" t="s">
        <v>265</v>
      </c>
      <c r="D96" s="48">
        <v>80004121</v>
      </c>
      <c r="E96" s="46">
        <v>201608</v>
      </c>
      <c r="F96" s="47" t="s">
        <v>236</v>
      </c>
      <c r="G96" s="60">
        <v>-750</v>
      </c>
    </row>
    <row r="97" spans="1:7" x14ac:dyDescent="0.2">
      <c r="A97" s="56" t="s">
        <v>10</v>
      </c>
      <c r="C97" s="62" t="s">
        <v>237</v>
      </c>
      <c r="G97" s="61">
        <f>SUBTOTAL(9,G93:G96)</f>
        <v>34049</v>
      </c>
    </row>
    <row r="98" spans="1:7" x14ac:dyDescent="0.2">
      <c r="A98" s="56" t="s">
        <v>11</v>
      </c>
      <c r="B98" s="55"/>
      <c r="G98" s="60"/>
    </row>
    <row r="99" spans="1:7" x14ac:dyDescent="0.2">
      <c r="A99" s="56" t="s">
        <v>16</v>
      </c>
      <c r="B99" s="63"/>
      <c r="C99" s="63"/>
      <c r="D99" s="63"/>
      <c r="E99" s="63"/>
      <c r="F99" s="63"/>
      <c r="G99" s="63"/>
    </row>
    <row r="100" spans="1:7" x14ac:dyDescent="0.2">
      <c r="A100" s="56" t="s">
        <v>178</v>
      </c>
      <c r="B100" s="50" t="s">
        <v>193</v>
      </c>
      <c r="C100" s="49" t="s">
        <v>265</v>
      </c>
      <c r="D100" s="48">
        <v>80004118</v>
      </c>
      <c r="E100" s="46">
        <v>201608</v>
      </c>
      <c r="F100" s="47" t="s">
        <v>176</v>
      </c>
      <c r="G100" s="60">
        <v>-9290</v>
      </c>
    </row>
    <row r="101" spans="1:7" x14ac:dyDescent="0.2">
      <c r="A101" s="56" t="s">
        <v>178</v>
      </c>
      <c r="B101" s="50" t="s">
        <v>193</v>
      </c>
      <c r="C101" s="49" t="s">
        <v>265</v>
      </c>
      <c r="D101" s="48">
        <v>80004098</v>
      </c>
      <c r="E101" s="46">
        <v>201607</v>
      </c>
      <c r="F101" s="47" t="s">
        <v>194</v>
      </c>
      <c r="G101" s="60">
        <v>26709</v>
      </c>
    </row>
    <row r="102" spans="1:7" x14ac:dyDescent="0.2">
      <c r="A102" s="56" t="s">
        <v>178</v>
      </c>
      <c r="B102" s="50" t="s">
        <v>193</v>
      </c>
      <c r="C102" s="49" t="s">
        <v>265</v>
      </c>
      <c r="D102" s="48">
        <v>80004101</v>
      </c>
      <c r="E102" s="46">
        <v>201607</v>
      </c>
      <c r="F102" s="47" t="s">
        <v>176</v>
      </c>
      <c r="G102" s="60">
        <v>9290</v>
      </c>
    </row>
    <row r="103" spans="1:7" x14ac:dyDescent="0.2">
      <c r="A103" s="56" t="s">
        <v>178</v>
      </c>
      <c r="B103" s="50" t="s">
        <v>193</v>
      </c>
      <c r="C103" s="49" t="s">
        <v>265</v>
      </c>
      <c r="D103" s="48">
        <v>80004113</v>
      </c>
      <c r="E103" s="46">
        <v>201608</v>
      </c>
      <c r="F103" s="47" t="s">
        <v>176</v>
      </c>
      <c r="G103" s="60">
        <v>9290</v>
      </c>
    </row>
    <row r="104" spans="1:7" x14ac:dyDescent="0.2">
      <c r="A104" s="56" t="s">
        <v>178</v>
      </c>
      <c r="B104" s="50" t="s">
        <v>193</v>
      </c>
      <c r="C104" s="49" t="s">
        <v>265</v>
      </c>
      <c r="D104" s="48">
        <v>80004117</v>
      </c>
      <c r="E104" s="46">
        <v>201608</v>
      </c>
      <c r="F104" s="47" t="s">
        <v>176</v>
      </c>
      <c r="G104" s="60">
        <v>-9290</v>
      </c>
    </row>
    <row r="105" spans="1:7" x14ac:dyDescent="0.2">
      <c r="A105" s="56" t="s">
        <v>178</v>
      </c>
      <c r="B105" s="50" t="s">
        <v>193</v>
      </c>
      <c r="C105" s="49" t="s">
        <v>265</v>
      </c>
      <c r="D105" s="48">
        <v>80004119</v>
      </c>
      <c r="E105" s="46">
        <v>201608</v>
      </c>
      <c r="F105" s="47" t="s">
        <v>176</v>
      </c>
      <c r="G105" s="60">
        <v>9290</v>
      </c>
    </row>
    <row r="106" spans="1:7" x14ac:dyDescent="0.2">
      <c r="A106" s="56" t="s">
        <v>178</v>
      </c>
      <c r="B106" s="50" t="s">
        <v>193</v>
      </c>
      <c r="C106" s="49" t="s">
        <v>265</v>
      </c>
      <c r="D106" s="48">
        <v>80004102</v>
      </c>
      <c r="E106" s="46">
        <v>201607</v>
      </c>
      <c r="F106" s="47" t="s">
        <v>176</v>
      </c>
      <c r="G106" s="60">
        <v>-9290</v>
      </c>
    </row>
    <row r="107" spans="1:7" x14ac:dyDescent="0.2">
      <c r="A107" s="56" t="s">
        <v>10</v>
      </c>
      <c r="C107" s="62" t="s">
        <v>192</v>
      </c>
      <c r="G107" s="61">
        <f>SUBTOTAL(9,G100:G106)</f>
        <v>26709</v>
      </c>
    </row>
    <row r="108" spans="1:7" x14ac:dyDescent="0.2">
      <c r="A108" s="56" t="s">
        <v>11</v>
      </c>
      <c r="B108" s="55"/>
      <c r="G108" s="60"/>
    </row>
    <row r="109" spans="1:7" x14ac:dyDescent="0.2">
      <c r="A109" s="56" t="s">
        <v>16</v>
      </c>
      <c r="B109" s="63"/>
      <c r="C109" s="63"/>
      <c r="D109" s="63"/>
      <c r="E109" s="63"/>
      <c r="F109" s="63"/>
      <c r="G109" s="63"/>
    </row>
    <row r="110" spans="1:7" x14ac:dyDescent="0.2">
      <c r="A110" s="56" t="s">
        <v>178</v>
      </c>
      <c r="B110" s="50" t="s">
        <v>189</v>
      </c>
      <c r="C110" s="49" t="s">
        <v>265</v>
      </c>
      <c r="D110" s="48">
        <v>80004141</v>
      </c>
      <c r="E110" s="46">
        <v>201608</v>
      </c>
      <c r="F110" s="47" t="s">
        <v>191</v>
      </c>
      <c r="G110" s="60">
        <v>3234</v>
      </c>
    </row>
    <row r="111" spans="1:7" x14ac:dyDescent="0.2">
      <c r="A111" s="56" t="s">
        <v>178</v>
      </c>
      <c r="B111" s="50" t="s">
        <v>189</v>
      </c>
      <c r="C111" s="49" t="s">
        <v>265</v>
      </c>
      <c r="D111" s="48">
        <v>80004152</v>
      </c>
      <c r="E111" s="46">
        <v>201609</v>
      </c>
      <c r="F111" s="47" t="s">
        <v>188</v>
      </c>
      <c r="G111" s="60">
        <v>3234</v>
      </c>
    </row>
    <row r="112" spans="1:7" x14ac:dyDescent="0.2">
      <c r="A112" s="56" t="s">
        <v>178</v>
      </c>
      <c r="B112" s="50" t="s">
        <v>189</v>
      </c>
      <c r="C112" s="49" t="s">
        <v>265</v>
      </c>
      <c r="D112" s="48">
        <v>80004150</v>
      </c>
      <c r="E112" s="46">
        <v>201609</v>
      </c>
      <c r="F112" s="47" t="s">
        <v>190</v>
      </c>
      <c r="G112" s="60">
        <v>-3234</v>
      </c>
    </row>
    <row r="113" spans="1:7" x14ac:dyDescent="0.2">
      <c r="A113" s="56" t="s">
        <v>178</v>
      </c>
      <c r="B113" s="50" t="s">
        <v>189</v>
      </c>
      <c r="C113" s="49" t="s">
        <v>265</v>
      </c>
      <c r="D113" s="48">
        <v>80004154</v>
      </c>
      <c r="E113" s="46">
        <v>201609</v>
      </c>
      <c r="F113" s="47" t="s">
        <v>188</v>
      </c>
      <c r="G113" s="60">
        <v>-3234</v>
      </c>
    </row>
    <row r="114" spans="1:7" x14ac:dyDescent="0.2">
      <c r="A114" s="56" t="s">
        <v>10</v>
      </c>
      <c r="C114" s="62" t="s">
        <v>187</v>
      </c>
      <c r="G114" s="61">
        <f>SUBTOTAL(9,G110:G113)</f>
        <v>0</v>
      </c>
    </row>
    <row r="115" spans="1:7" x14ac:dyDescent="0.2">
      <c r="A115" s="56" t="s">
        <v>11</v>
      </c>
      <c r="B115" s="55"/>
      <c r="G115" s="60"/>
    </row>
    <row r="116" spans="1:7" x14ac:dyDescent="0.2">
      <c r="A116" s="56" t="s">
        <v>16</v>
      </c>
      <c r="B116" s="63"/>
      <c r="C116" s="63"/>
      <c r="D116" s="63"/>
      <c r="E116" s="63"/>
      <c r="F116" s="63"/>
      <c r="G116" s="63"/>
    </row>
    <row r="117" spans="1:7" x14ac:dyDescent="0.2">
      <c r="A117" s="56" t="s">
        <v>178</v>
      </c>
      <c r="B117" s="50" t="s">
        <v>259</v>
      </c>
      <c r="C117" s="49" t="s">
        <v>265</v>
      </c>
      <c r="D117" s="48">
        <v>80004123</v>
      </c>
      <c r="E117" s="46">
        <v>201608</v>
      </c>
      <c r="F117" s="47" t="s">
        <v>236</v>
      </c>
      <c r="G117" s="60">
        <v>1000</v>
      </c>
    </row>
    <row r="118" spans="1:7" x14ac:dyDescent="0.2">
      <c r="A118" s="56" t="s">
        <v>10</v>
      </c>
      <c r="C118" s="62" t="s">
        <v>258</v>
      </c>
      <c r="G118" s="61">
        <f>SUBTOTAL(9,G117:G117)</f>
        <v>1000</v>
      </c>
    </row>
    <row r="119" spans="1:7" x14ac:dyDescent="0.2">
      <c r="A119" s="56" t="s">
        <v>11</v>
      </c>
      <c r="B119" s="55"/>
      <c r="G119" s="60"/>
    </row>
    <row r="120" spans="1:7" x14ac:dyDescent="0.2">
      <c r="A120" s="56" t="s">
        <v>16</v>
      </c>
      <c r="B120" s="63"/>
      <c r="C120" s="63"/>
      <c r="D120" s="63"/>
      <c r="E120" s="63"/>
      <c r="F120" s="63"/>
      <c r="G120" s="63"/>
    </row>
    <row r="121" spans="1:7" x14ac:dyDescent="0.2">
      <c r="A121" s="56" t="s">
        <v>178</v>
      </c>
      <c r="B121" s="50" t="s">
        <v>177</v>
      </c>
      <c r="C121" s="49" t="s">
        <v>265</v>
      </c>
      <c r="D121" s="48">
        <v>80004083</v>
      </c>
      <c r="E121" s="46">
        <v>201606</v>
      </c>
      <c r="F121" s="47" t="s">
        <v>186</v>
      </c>
      <c r="G121" s="60">
        <v>-5000</v>
      </c>
    </row>
    <row r="122" spans="1:7" x14ac:dyDescent="0.2">
      <c r="A122" s="56" t="s">
        <v>178</v>
      </c>
      <c r="B122" s="50" t="s">
        <v>177</v>
      </c>
      <c r="C122" s="49" t="s">
        <v>265</v>
      </c>
      <c r="D122" s="48">
        <v>80004083</v>
      </c>
      <c r="E122" s="46">
        <v>201606</v>
      </c>
      <c r="F122" s="47" t="s">
        <v>186</v>
      </c>
      <c r="G122" s="60">
        <v>-3000</v>
      </c>
    </row>
    <row r="123" spans="1:7" x14ac:dyDescent="0.2">
      <c r="A123" s="56" t="s">
        <v>178</v>
      </c>
      <c r="B123" s="50" t="s">
        <v>177</v>
      </c>
      <c r="C123" s="49" t="s">
        <v>265</v>
      </c>
      <c r="D123" s="48">
        <v>80004083</v>
      </c>
      <c r="E123" s="46">
        <v>201606</v>
      </c>
      <c r="F123" s="47" t="s">
        <v>186</v>
      </c>
      <c r="G123" s="60">
        <v>-500</v>
      </c>
    </row>
    <row r="124" spans="1:7" x14ac:dyDescent="0.2">
      <c r="A124" s="56" t="s">
        <v>178</v>
      </c>
      <c r="B124" s="50" t="s">
        <v>177</v>
      </c>
      <c r="C124" s="49" t="s">
        <v>265</v>
      </c>
      <c r="D124" s="48">
        <v>80004083</v>
      </c>
      <c r="E124" s="46">
        <v>201606</v>
      </c>
      <c r="F124" s="47" t="s">
        <v>186</v>
      </c>
      <c r="G124" s="60">
        <v>-6250</v>
      </c>
    </row>
    <row r="125" spans="1:7" x14ac:dyDescent="0.2">
      <c r="A125" s="56" t="s">
        <v>178</v>
      </c>
      <c r="B125" s="50" t="s">
        <v>177</v>
      </c>
      <c r="C125" s="49" t="s">
        <v>265</v>
      </c>
      <c r="D125" s="48">
        <v>80004083</v>
      </c>
      <c r="E125" s="46">
        <v>201606</v>
      </c>
      <c r="F125" s="47" t="s">
        <v>186</v>
      </c>
      <c r="G125" s="60">
        <v>-14394</v>
      </c>
    </row>
    <row r="126" spans="1:7" x14ac:dyDescent="0.2">
      <c r="A126" s="56" t="s">
        <v>178</v>
      </c>
      <c r="B126" s="50" t="s">
        <v>177</v>
      </c>
      <c r="C126" s="49" t="s">
        <v>265</v>
      </c>
      <c r="D126" s="48">
        <v>80004123</v>
      </c>
      <c r="E126" s="46">
        <v>201608</v>
      </c>
      <c r="F126" s="47" t="s">
        <v>236</v>
      </c>
      <c r="G126" s="60">
        <v>-1000</v>
      </c>
    </row>
    <row r="127" spans="1:7" x14ac:dyDescent="0.2">
      <c r="A127" s="56" t="s">
        <v>178</v>
      </c>
      <c r="B127" s="50" t="s">
        <v>177</v>
      </c>
      <c r="C127" s="49" t="s">
        <v>265</v>
      </c>
      <c r="D127" s="48">
        <v>80004123</v>
      </c>
      <c r="E127" s="46">
        <v>201608</v>
      </c>
      <c r="F127" s="47" t="s">
        <v>236</v>
      </c>
      <c r="G127" s="60">
        <v>-3000</v>
      </c>
    </row>
    <row r="128" spans="1:7" x14ac:dyDescent="0.2">
      <c r="A128" s="56" t="s">
        <v>178</v>
      </c>
      <c r="B128" s="50" t="s">
        <v>177</v>
      </c>
      <c r="C128" s="49" t="s">
        <v>265</v>
      </c>
      <c r="D128" s="48">
        <v>80004244</v>
      </c>
      <c r="E128" s="46">
        <v>201611</v>
      </c>
      <c r="F128" s="47" t="s">
        <v>183</v>
      </c>
      <c r="G128" s="60">
        <v>3752.67</v>
      </c>
    </row>
    <row r="129" spans="1:7" x14ac:dyDescent="0.2">
      <c r="A129" s="56" t="s">
        <v>178</v>
      </c>
      <c r="B129" s="50" t="s">
        <v>177</v>
      </c>
      <c r="C129" s="49" t="s">
        <v>265</v>
      </c>
      <c r="D129" s="48">
        <v>80004246</v>
      </c>
      <c r="E129" s="46">
        <v>201611</v>
      </c>
      <c r="F129" s="47" t="s">
        <v>184</v>
      </c>
      <c r="G129" s="60">
        <v>-2764.4</v>
      </c>
    </row>
    <row r="130" spans="1:7" x14ac:dyDescent="0.2">
      <c r="A130" s="56" t="s">
        <v>178</v>
      </c>
      <c r="B130" s="50" t="s">
        <v>177</v>
      </c>
      <c r="C130" s="49" t="s">
        <v>265</v>
      </c>
      <c r="D130" s="48">
        <v>80004083</v>
      </c>
      <c r="E130" s="46">
        <v>201606</v>
      </c>
      <c r="F130" s="47" t="s">
        <v>186</v>
      </c>
      <c r="G130" s="60">
        <v>-3000</v>
      </c>
    </row>
    <row r="131" spans="1:7" x14ac:dyDescent="0.2">
      <c r="A131" s="56" t="s">
        <v>178</v>
      </c>
      <c r="B131" s="50" t="s">
        <v>177</v>
      </c>
      <c r="C131" s="49" t="s">
        <v>265</v>
      </c>
      <c r="D131" s="48">
        <v>80004102</v>
      </c>
      <c r="E131" s="46">
        <v>201607</v>
      </c>
      <c r="F131" s="47" t="s">
        <v>176</v>
      </c>
      <c r="G131" s="60">
        <v>9290</v>
      </c>
    </row>
    <row r="132" spans="1:7" x14ac:dyDescent="0.2">
      <c r="A132" s="56" t="s">
        <v>178</v>
      </c>
      <c r="B132" s="50" t="s">
        <v>177</v>
      </c>
      <c r="C132" s="49" t="s">
        <v>265</v>
      </c>
      <c r="D132" s="48">
        <v>80004215</v>
      </c>
      <c r="E132" s="46">
        <v>201611</v>
      </c>
      <c r="F132" s="47" t="s">
        <v>253</v>
      </c>
      <c r="G132" s="60">
        <v>-3000</v>
      </c>
    </row>
    <row r="133" spans="1:7" x14ac:dyDescent="0.2">
      <c r="A133" s="56" t="s">
        <v>178</v>
      </c>
      <c r="B133" s="50" t="s">
        <v>177</v>
      </c>
      <c r="C133" s="49" t="s">
        <v>265</v>
      </c>
      <c r="D133" s="48">
        <v>80004059</v>
      </c>
      <c r="E133" s="46">
        <v>201605</v>
      </c>
      <c r="F133" s="47" t="s">
        <v>185</v>
      </c>
      <c r="G133" s="60">
        <v>215425.58</v>
      </c>
    </row>
    <row r="134" spans="1:7" x14ac:dyDescent="0.2">
      <c r="A134" s="56" t="s">
        <v>178</v>
      </c>
      <c r="B134" s="50" t="s">
        <v>177</v>
      </c>
      <c r="C134" s="49" t="s">
        <v>265</v>
      </c>
      <c r="D134" s="48">
        <v>80004251</v>
      </c>
      <c r="E134" s="46">
        <v>201611</v>
      </c>
      <c r="F134" s="47" t="s">
        <v>182</v>
      </c>
      <c r="G134" s="60">
        <v>3288.97</v>
      </c>
    </row>
    <row r="135" spans="1:7" x14ac:dyDescent="0.2">
      <c r="A135" s="56" t="s">
        <v>178</v>
      </c>
      <c r="B135" s="50" t="s">
        <v>177</v>
      </c>
      <c r="C135" s="49" t="s">
        <v>265</v>
      </c>
      <c r="D135" s="48">
        <v>80004215</v>
      </c>
      <c r="E135" s="46">
        <v>201611</v>
      </c>
      <c r="F135" s="47" t="s">
        <v>253</v>
      </c>
      <c r="G135" s="60">
        <v>-300</v>
      </c>
    </row>
    <row r="136" spans="1:7" x14ac:dyDescent="0.2">
      <c r="A136" s="56" t="s">
        <v>178</v>
      </c>
      <c r="B136" s="50" t="s">
        <v>177</v>
      </c>
      <c r="C136" s="49" t="s">
        <v>265</v>
      </c>
      <c r="D136" s="48">
        <v>80004215</v>
      </c>
      <c r="E136" s="46">
        <v>201611</v>
      </c>
      <c r="F136" s="47" t="s">
        <v>253</v>
      </c>
      <c r="G136" s="60">
        <v>-18799</v>
      </c>
    </row>
    <row r="137" spans="1:7" x14ac:dyDescent="0.2">
      <c r="A137" s="56" t="s">
        <v>178</v>
      </c>
      <c r="B137" s="50" t="s">
        <v>177</v>
      </c>
      <c r="C137" s="49" t="s">
        <v>265</v>
      </c>
      <c r="D137" s="48">
        <v>80004215</v>
      </c>
      <c r="E137" s="46">
        <v>201611</v>
      </c>
      <c r="F137" s="47" t="s">
        <v>253</v>
      </c>
      <c r="G137" s="60">
        <v>-19000</v>
      </c>
    </row>
    <row r="138" spans="1:7" x14ac:dyDescent="0.2">
      <c r="A138" s="56" t="s">
        <v>178</v>
      </c>
      <c r="B138" s="50" t="s">
        <v>177</v>
      </c>
      <c r="C138" s="49" t="s">
        <v>265</v>
      </c>
      <c r="D138" s="48">
        <v>80004110</v>
      </c>
      <c r="E138" s="46">
        <v>201608</v>
      </c>
      <c r="F138" s="47" t="s">
        <v>180</v>
      </c>
      <c r="G138" s="60">
        <v>-9290</v>
      </c>
    </row>
    <row r="139" spans="1:7" x14ac:dyDescent="0.2">
      <c r="A139" s="56" t="s">
        <v>178</v>
      </c>
      <c r="B139" s="50" t="s">
        <v>177</v>
      </c>
      <c r="C139" s="49" t="s">
        <v>265</v>
      </c>
      <c r="D139" s="48">
        <v>80004112</v>
      </c>
      <c r="E139" s="46">
        <v>201608</v>
      </c>
      <c r="F139" s="47" t="s">
        <v>179</v>
      </c>
      <c r="G139" s="60">
        <v>3870.83</v>
      </c>
    </row>
    <row r="140" spans="1:7" x14ac:dyDescent="0.2">
      <c r="A140" s="56" t="s">
        <v>178</v>
      </c>
      <c r="B140" s="50" t="s">
        <v>177</v>
      </c>
      <c r="C140" s="49" t="s">
        <v>265</v>
      </c>
      <c r="D140" s="48">
        <v>80004117</v>
      </c>
      <c r="E140" s="46">
        <v>201608</v>
      </c>
      <c r="F140" s="47" t="s">
        <v>176</v>
      </c>
      <c r="G140" s="60">
        <v>9290</v>
      </c>
    </row>
    <row r="141" spans="1:7" x14ac:dyDescent="0.2">
      <c r="A141" s="56" t="s">
        <v>178</v>
      </c>
      <c r="B141" s="50" t="s">
        <v>177</v>
      </c>
      <c r="C141" s="49" t="s">
        <v>265</v>
      </c>
      <c r="D141" s="48">
        <v>80004118</v>
      </c>
      <c r="E141" s="46">
        <v>201608</v>
      </c>
      <c r="F141" s="47" t="s">
        <v>176</v>
      </c>
      <c r="G141" s="60">
        <v>9290</v>
      </c>
    </row>
    <row r="142" spans="1:7" x14ac:dyDescent="0.2">
      <c r="A142" s="56" t="s">
        <v>178</v>
      </c>
      <c r="B142" s="50" t="s">
        <v>177</v>
      </c>
      <c r="C142" s="49" t="s">
        <v>265</v>
      </c>
      <c r="D142" s="48">
        <v>80004121</v>
      </c>
      <c r="E142" s="46">
        <v>201608</v>
      </c>
      <c r="F142" s="47" t="s">
        <v>236</v>
      </c>
      <c r="G142" s="60">
        <v>-9290</v>
      </c>
    </row>
    <row r="143" spans="1:7" x14ac:dyDescent="0.2">
      <c r="A143" s="56" t="s">
        <v>178</v>
      </c>
      <c r="B143" s="50" t="s">
        <v>177</v>
      </c>
      <c r="C143" s="49" t="s">
        <v>265</v>
      </c>
      <c r="D143" s="48">
        <v>80004119</v>
      </c>
      <c r="E143" s="46">
        <v>201608</v>
      </c>
      <c r="F143" s="47" t="s">
        <v>176</v>
      </c>
      <c r="G143" s="60">
        <v>-9290</v>
      </c>
    </row>
    <row r="144" spans="1:7" x14ac:dyDescent="0.2">
      <c r="A144" s="56" t="s">
        <v>178</v>
      </c>
      <c r="B144" s="50" t="s">
        <v>177</v>
      </c>
      <c r="C144" s="49" t="s">
        <v>265</v>
      </c>
      <c r="D144" s="48">
        <v>80004109</v>
      </c>
      <c r="E144" s="46">
        <v>201608</v>
      </c>
      <c r="F144" s="47" t="s">
        <v>180</v>
      </c>
      <c r="G144" s="60">
        <v>-9290</v>
      </c>
    </row>
    <row r="145" spans="1:7" x14ac:dyDescent="0.2">
      <c r="A145" s="56" t="s">
        <v>178</v>
      </c>
      <c r="B145" s="50" t="s">
        <v>177</v>
      </c>
      <c r="C145" s="49" t="s">
        <v>265</v>
      </c>
      <c r="D145" s="48">
        <v>80004143</v>
      </c>
      <c r="E145" s="46">
        <v>201608</v>
      </c>
      <c r="F145" s="47" t="s">
        <v>181</v>
      </c>
      <c r="G145" s="60">
        <v>5439.58</v>
      </c>
    </row>
    <row r="146" spans="1:7" x14ac:dyDescent="0.2">
      <c r="A146" s="56" t="s">
        <v>10</v>
      </c>
      <c r="C146" s="62" t="s">
        <v>175</v>
      </c>
      <c r="G146" s="61">
        <f>SUBTOTAL(9,G121:G145)</f>
        <v>142480.22999999995</v>
      </c>
    </row>
    <row r="147" spans="1:7" x14ac:dyDescent="0.2">
      <c r="A147" s="56" t="s">
        <v>11</v>
      </c>
      <c r="B147" s="55"/>
      <c r="G147" s="60"/>
    </row>
    <row r="148" spans="1:7" ht="16.5" thickBot="1" x14ac:dyDescent="0.3">
      <c r="A148" s="56" t="s">
        <v>10</v>
      </c>
      <c r="B148" s="59" t="s">
        <v>264</v>
      </c>
      <c r="C148" s="58"/>
      <c r="D148" s="53"/>
      <c r="E148" s="52"/>
      <c r="G148" s="51">
        <f>SUBTOTAL(9,G27:G147)</f>
        <v>258956.22999999995</v>
      </c>
    </row>
    <row r="149" spans="1:7" ht="13.5" thickTop="1" x14ac:dyDescent="0.2">
      <c r="A149" s="56" t="s">
        <v>11</v>
      </c>
      <c r="B149" s="55"/>
      <c r="C149" s="54"/>
      <c r="D149" s="53"/>
      <c r="E149" s="52"/>
      <c r="G149" s="57"/>
    </row>
    <row r="150" spans="1:7" hidden="1" x14ac:dyDescent="0.2">
      <c r="A150" s="56" t="s">
        <v>174</v>
      </c>
      <c r="B150" s="50" t="s">
        <v>168</v>
      </c>
      <c r="C150" s="49" t="s">
        <v>168</v>
      </c>
      <c r="G150" s="60">
        <v>0</v>
      </c>
    </row>
    <row r="151" spans="1:7" hidden="1" x14ac:dyDescent="0.2">
      <c r="A151" s="56" t="s">
        <v>173</v>
      </c>
      <c r="C151" s="62" t="s">
        <v>172</v>
      </c>
      <c r="G151" s="61"/>
    </row>
    <row r="152" spans="1:7" hidden="1" x14ac:dyDescent="0.2">
      <c r="A152" s="56" t="s">
        <v>3</v>
      </c>
      <c r="B152" s="55"/>
      <c r="G152" s="60"/>
    </row>
    <row r="153" spans="1:7" ht="16.5" hidden="1" thickBot="1" x14ac:dyDescent="0.3">
      <c r="A153" s="56" t="s">
        <v>171</v>
      </c>
      <c r="B153" s="59" t="s">
        <v>170</v>
      </c>
      <c r="C153" s="58"/>
      <c r="D153" s="53"/>
      <c r="E153" s="52"/>
      <c r="G153" s="51"/>
    </row>
    <row r="154" spans="1:7" hidden="1" x14ac:dyDescent="0.2">
      <c r="A154" s="56" t="s">
        <v>3</v>
      </c>
      <c r="B154" s="55"/>
      <c r="C154" s="54"/>
      <c r="D154" s="53"/>
      <c r="E154" s="52"/>
      <c r="G154" s="57"/>
    </row>
    <row r="155" spans="1:7" ht="13.5" hidden="1" thickBot="1" x14ac:dyDescent="0.25">
      <c r="A155" s="56" t="s">
        <v>169</v>
      </c>
      <c r="B155" s="55"/>
      <c r="C155" s="54"/>
      <c r="D155" s="53"/>
      <c r="E155" s="52"/>
      <c r="G155" s="51"/>
    </row>
  </sheetData>
  <sheetProtection sheet="1" objects="1" scenarios="1"/>
  <mergeCells count="6">
    <mergeCell ref="B26:G26"/>
    <mergeCell ref="B16:G16"/>
    <mergeCell ref="B17:G17"/>
    <mergeCell ref="B19:G19"/>
    <mergeCell ref="B24:G24"/>
    <mergeCell ref="B18:G18"/>
  </mergeCells>
  <printOptions gridLines="1"/>
  <pageMargins left="0.18" right="0.19" top="0.32" bottom="0.41" header="0.17" footer="0.22"/>
  <pageSetup paperSize="9" scale="75" orientation="landscape" r:id="rId1"/>
  <headerFooter alignWithMargins="0"/>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20">
    <pageSetUpPr fitToPage="1"/>
  </sheetPr>
  <dimension ref="A1:IV129"/>
  <sheetViews>
    <sheetView topLeftCell="C33" zoomScale="85" zoomScaleNormal="75" workbookViewId="0">
      <selection activeCell="G94" sqref="G94"/>
    </sheetView>
  </sheetViews>
  <sheetFormatPr defaultColWidth="9.140625" defaultRowHeight="12.75" x14ac:dyDescent="0.2"/>
  <cols>
    <col min="1" max="1" width="39.85546875" style="46" hidden="1" customWidth="1"/>
    <col min="2" max="2" width="15.85546875" style="46" hidden="1" customWidth="1"/>
    <col min="3" max="3" width="10.5703125" style="50" customWidth="1"/>
    <col min="4" max="4" width="12.7109375" style="49" customWidth="1"/>
    <col min="5" max="5" width="10.5703125" style="83" customWidth="1"/>
    <col min="6" max="6" width="12" style="83" customWidth="1"/>
    <col min="7" max="7" width="22.7109375" style="46" customWidth="1"/>
    <col min="8" max="8" width="12" style="46" customWidth="1"/>
    <col min="9" max="9" width="11.28515625" style="46" customWidth="1"/>
    <col min="10" max="10" width="14.28515625" style="46" customWidth="1"/>
    <col min="11" max="11" width="10.7109375" style="46" customWidth="1"/>
    <col min="12" max="12" width="10.5703125" style="46" customWidth="1"/>
    <col min="13" max="13" width="12.42578125" style="46" customWidth="1"/>
    <col min="14" max="14" width="13.85546875" style="46" bestFit="1" customWidth="1"/>
    <col min="15" max="16384" width="9.140625" style="46"/>
  </cols>
  <sheetData>
    <row r="1" spans="1:6" s="49" customFormat="1" hidden="1" x14ac:dyDescent="0.2">
      <c r="A1" s="56" t="s">
        <v>235</v>
      </c>
      <c r="B1" s="46"/>
      <c r="C1" s="50"/>
      <c r="E1" s="83"/>
      <c r="F1" s="83"/>
    </row>
    <row r="2" spans="1:6" s="49" customFormat="1" hidden="1" x14ac:dyDescent="0.2">
      <c r="A2" s="56" t="s">
        <v>234</v>
      </c>
      <c r="B2" s="56"/>
      <c r="C2" s="82"/>
      <c r="E2" s="83"/>
      <c r="F2" s="83"/>
    </row>
    <row r="3" spans="1:6" s="49" customFormat="1" hidden="1" x14ac:dyDescent="0.2">
      <c r="A3" s="56" t="s">
        <v>325</v>
      </c>
      <c r="B3" s="46"/>
      <c r="C3" s="50"/>
      <c r="E3" s="83"/>
      <c r="F3" s="83"/>
    </row>
    <row r="4" spans="1:6" s="49" customFormat="1" hidden="1" x14ac:dyDescent="0.2">
      <c r="A4" s="56" t="s">
        <v>324</v>
      </c>
      <c r="B4" s="46"/>
      <c r="C4" s="50"/>
      <c r="E4" s="83"/>
      <c r="F4" s="83"/>
    </row>
    <row r="5" spans="1:6" s="49" customFormat="1" hidden="1" x14ac:dyDescent="0.2">
      <c r="A5" s="56" t="s">
        <v>323</v>
      </c>
      <c r="B5" s="46"/>
      <c r="C5" s="50"/>
      <c r="E5" s="83"/>
      <c r="F5" s="83"/>
    </row>
    <row r="6" spans="1:6" s="49" customFormat="1" hidden="1" x14ac:dyDescent="0.2">
      <c r="A6" s="56" t="s">
        <v>322</v>
      </c>
      <c r="B6" s="46"/>
      <c r="C6" s="50"/>
      <c r="E6" s="83"/>
      <c r="F6" s="83"/>
    </row>
    <row r="7" spans="1:6" s="49" customFormat="1" hidden="1" x14ac:dyDescent="0.2">
      <c r="A7" s="56" t="s">
        <v>321</v>
      </c>
      <c r="B7" s="46"/>
      <c r="C7" s="50"/>
      <c r="E7" s="83"/>
      <c r="F7" s="83"/>
    </row>
    <row r="8" spans="1:6" s="49" customFormat="1" hidden="1" x14ac:dyDescent="0.2">
      <c r="A8" s="56" t="s">
        <v>320</v>
      </c>
      <c r="B8" s="46"/>
      <c r="C8" s="50"/>
      <c r="E8" s="83"/>
      <c r="F8" s="83"/>
    </row>
    <row r="9" spans="1:6" s="49" customFormat="1" hidden="1" x14ac:dyDescent="0.2">
      <c r="A9" s="56" t="s">
        <v>319</v>
      </c>
      <c r="B9" s="46"/>
      <c r="C9" s="50"/>
      <c r="E9" s="83"/>
      <c r="F9" s="83"/>
    </row>
    <row r="10" spans="1:6" s="49" customFormat="1" hidden="1" x14ac:dyDescent="0.2">
      <c r="A10" s="56" t="s">
        <v>318</v>
      </c>
      <c r="B10" s="46"/>
      <c r="C10" s="50"/>
      <c r="E10" s="83"/>
      <c r="F10" s="83"/>
    </row>
    <row r="11" spans="1:6" s="49" customFormat="1" hidden="1" x14ac:dyDescent="0.2">
      <c r="A11" s="56" t="s">
        <v>317</v>
      </c>
      <c r="B11" s="46"/>
      <c r="C11" s="50"/>
      <c r="E11" s="83"/>
      <c r="F11" s="83"/>
    </row>
    <row r="12" spans="1:6" s="49" customFormat="1" hidden="1" x14ac:dyDescent="0.2">
      <c r="A12" s="56" t="s">
        <v>316</v>
      </c>
      <c r="B12" s="46"/>
      <c r="C12" s="50"/>
      <c r="E12" s="83"/>
      <c r="F12" s="83"/>
    </row>
    <row r="13" spans="1:6" s="49" customFormat="1" hidden="1" x14ac:dyDescent="0.2">
      <c r="A13" s="56" t="s">
        <v>315</v>
      </c>
      <c r="B13" s="46"/>
      <c r="C13" s="50"/>
      <c r="E13" s="83"/>
      <c r="F13" s="83"/>
    </row>
    <row r="14" spans="1:6" s="49" customFormat="1" hidden="1" x14ac:dyDescent="0.2">
      <c r="A14" s="56" t="s">
        <v>314</v>
      </c>
      <c r="B14" s="46"/>
      <c r="C14" s="50"/>
      <c r="E14" s="83"/>
      <c r="F14" s="83"/>
    </row>
    <row r="15" spans="1:6" s="49" customFormat="1" hidden="1" x14ac:dyDescent="0.2">
      <c r="A15" s="56" t="s">
        <v>313</v>
      </c>
      <c r="B15" s="46"/>
      <c r="C15" s="50"/>
      <c r="E15" s="83"/>
      <c r="F15" s="83"/>
    </row>
    <row r="16" spans="1:6" s="49" customFormat="1" hidden="1" x14ac:dyDescent="0.2">
      <c r="A16" s="56" t="s">
        <v>312</v>
      </c>
      <c r="B16" s="46"/>
      <c r="C16" s="50"/>
      <c r="E16" s="83"/>
      <c r="F16" s="83"/>
    </row>
    <row r="17" spans="1:256" hidden="1" x14ac:dyDescent="0.2">
      <c r="A17" s="56" t="s">
        <v>311</v>
      </c>
    </row>
    <row r="18" spans="1:256" hidden="1" x14ac:dyDescent="0.2">
      <c r="A18" s="56" t="s">
        <v>310</v>
      </c>
    </row>
    <row r="19" spans="1:256" hidden="1" x14ac:dyDescent="0.2">
      <c r="A19" s="56" t="s">
        <v>309</v>
      </c>
    </row>
    <row r="20" spans="1:256" hidden="1" x14ac:dyDescent="0.2">
      <c r="A20" s="56" t="s">
        <v>308</v>
      </c>
    </row>
    <row r="21" spans="1:256" hidden="1" x14ac:dyDescent="0.2">
      <c r="A21" s="56" t="s">
        <v>307</v>
      </c>
    </row>
    <row r="22" spans="1:256" hidden="1" x14ac:dyDescent="0.2">
      <c r="A22" s="56" t="s">
        <v>306</v>
      </c>
    </row>
    <row r="23" spans="1:256" hidden="1" x14ac:dyDescent="0.2">
      <c r="A23" s="56" t="s">
        <v>229</v>
      </c>
    </row>
    <row r="24" spans="1:256" hidden="1" x14ac:dyDescent="0.2">
      <c r="A24" s="56" t="s">
        <v>305</v>
      </c>
    </row>
    <row r="25" spans="1:256" hidden="1" x14ac:dyDescent="0.2">
      <c r="A25" s="56" t="s">
        <v>304</v>
      </c>
    </row>
    <row r="26" spans="1:256" hidden="1" x14ac:dyDescent="0.2">
      <c r="A26" s="122" t="s">
        <v>303</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hidden="1" x14ac:dyDescent="0.2">
      <c r="A27" s="56" t="s">
        <v>226</v>
      </c>
    </row>
    <row r="28" spans="1:256" hidden="1" x14ac:dyDescent="0.2">
      <c r="A28" s="56" t="s">
        <v>302</v>
      </c>
    </row>
    <row r="29" spans="1:256" hidden="1" x14ac:dyDescent="0.2">
      <c r="A29" s="46" t="s">
        <v>301</v>
      </c>
    </row>
    <row r="30" spans="1:256" hidden="1" x14ac:dyDescent="0.2">
      <c r="A30" s="46" t="s">
        <v>223</v>
      </c>
    </row>
    <row r="31" spans="1:256" hidden="1" x14ac:dyDescent="0.2">
      <c r="A31" s="56" t="s">
        <v>115</v>
      </c>
      <c r="B31" s="56"/>
      <c r="C31" s="82"/>
      <c r="G31" s="77"/>
      <c r="H31" s="77"/>
      <c r="I31" s="117"/>
      <c r="J31" s="116"/>
      <c r="K31" s="56"/>
      <c r="L31" s="56"/>
      <c r="M31" s="56"/>
    </row>
    <row r="32" spans="1:256" hidden="1" x14ac:dyDescent="0.2">
      <c r="A32" s="56" t="s">
        <v>113</v>
      </c>
      <c r="B32" s="56" t="s">
        <v>300</v>
      </c>
      <c r="C32" s="80" t="s">
        <v>110</v>
      </c>
      <c r="D32" s="80" t="s">
        <v>222</v>
      </c>
      <c r="E32" s="119" t="s">
        <v>299</v>
      </c>
      <c r="F32" s="121" t="s">
        <v>298</v>
      </c>
      <c r="G32" s="117" t="s">
        <v>297</v>
      </c>
      <c r="H32" s="117" t="s">
        <v>296</v>
      </c>
      <c r="I32" s="117" t="s">
        <v>296</v>
      </c>
      <c r="J32" s="117" t="s">
        <v>296</v>
      </c>
      <c r="K32" s="117" t="s">
        <v>296</v>
      </c>
      <c r="L32" s="117" t="s">
        <v>296</v>
      </c>
      <c r="M32" s="117" t="s">
        <v>296</v>
      </c>
      <c r="N32" s="117" t="s">
        <v>296</v>
      </c>
    </row>
    <row r="33" spans="1:14" x14ac:dyDescent="0.2">
      <c r="A33" s="56"/>
      <c r="B33" s="56"/>
      <c r="C33" s="80"/>
      <c r="D33" s="80"/>
      <c r="E33" s="119"/>
      <c r="F33" s="121"/>
      <c r="G33" s="117"/>
      <c r="H33" s="117"/>
      <c r="I33" s="117"/>
      <c r="J33" s="117"/>
      <c r="K33" s="117"/>
      <c r="L33" s="117"/>
      <c r="M33" s="117"/>
      <c r="N33" s="117"/>
    </row>
    <row r="34" spans="1:14" hidden="1" x14ac:dyDescent="0.2">
      <c r="A34" s="56" t="s">
        <v>295</v>
      </c>
      <c r="C34" s="82"/>
      <c r="D34" s="80"/>
      <c r="E34" s="119"/>
      <c r="F34" s="121"/>
      <c r="G34" s="117"/>
      <c r="H34" s="117" t="s">
        <v>294</v>
      </c>
      <c r="I34" s="117" t="s">
        <v>293</v>
      </c>
      <c r="J34" s="116" t="s">
        <v>292</v>
      </c>
      <c r="K34" s="117" t="s">
        <v>291</v>
      </c>
      <c r="L34" s="117" t="s">
        <v>290</v>
      </c>
      <c r="M34" s="117" t="s">
        <v>277</v>
      </c>
      <c r="N34" s="117"/>
    </row>
    <row r="35" spans="1:14" x14ac:dyDescent="0.2">
      <c r="C35" s="120"/>
      <c r="D35" s="46"/>
      <c r="E35" s="119"/>
      <c r="F35" s="118"/>
      <c r="G35" s="77"/>
      <c r="H35" s="77"/>
      <c r="I35" s="117"/>
      <c r="J35" s="116"/>
      <c r="K35" s="56"/>
      <c r="L35" s="56"/>
      <c r="M35" s="56"/>
    </row>
    <row r="36" spans="1:14" ht="15.75" x14ac:dyDescent="0.25">
      <c r="B36" s="115"/>
      <c r="C36" s="114"/>
      <c r="D36" s="68"/>
      <c r="E36" s="66"/>
      <c r="F36" s="105"/>
      <c r="G36" s="104"/>
      <c r="H36" s="104"/>
      <c r="I36" s="103"/>
      <c r="J36" s="102"/>
      <c r="K36" s="102"/>
      <c r="L36" s="102"/>
      <c r="M36" s="102"/>
      <c r="N36" s="102"/>
    </row>
    <row r="37" spans="1:14" x14ac:dyDescent="0.2">
      <c r="C37" s="46"/>
    </row>
    <row r="38" spans="1:14" ht="15.75" hidden="1" x14ac:dyDescent="0.25">
      <c r="A38" s="56" t="s">
        <v>102</v>
      </c>
      <c r="C38" s="267" t="s">
        <v>217</v>
      </c>
      <c r="D38" s="267"/>
      <c r="E38" s="267"/>
      <c r="F38" s="267"/>
      <c r="G38" s="267"/>
      <c r="H38" s="267"/>
      <c r="I38" s="267"/>
      <c r="J38" s="267"/>
      <c r="K38" s="267"/>
      <c r="L38" s="267"/>
      <c r="M38" s="267"/>
      <c r="N38" s="267"/>
    </row>
    <row r="39" spans="1:14" ht="15.75" x14ac:dyDescent="0.25">
      <c r="A39" s="56" t="s">
        <v>214</v>
      </c>
      <c r="C39" s="267" t="s">
        <v>217</v>
      </c>
      <c r="D39" s="267"/>
      <c r="E39" s="267"/>
      <c r="F39" s="267"/>
      <c r="G39" s="267"/>
      <c r="H39" s="267"/>
      <c r="I39" s="267"/>
      <c r="J39" s="267"/>
      <c r="K39" s="267"/>
      <c r="L39" s="267"/>
      <c r="M39" s="267"/>
      <c r="N39" s="267"/>
    </row>
    <row r="40" spans="1:14" ht="15.75" hidden="1" x14ac:dyDescent="0.25">
      <c r="A40" s="56" t="s">
        <v>102</v>
      </c>
      <c r="C40" s="267" t="s">
        <v>289</v>
      </c>
      <c r="D40" s="267"/>
      <c r="E40" s="267"/>
      <c r="F40" s="267"/>
      <c r="G40" s="267"/>
      <c r="H40" s="267"/>
      <c r="I40" s="267"/>
      <c r="J40" s="267"/>
      <c r="K40" s="267"/>
      <c r="L40" s="267"/>
      <c r="M40" s="267"/>
      <c r="N40" s="267"/>
    </row>
    <row r="41" spans="1:14" ht="15.75" x14ac:dyDescent="0.25">
      <c r="A41" s="56" t="s">
        <v>214</v>
      </c>
      <c r="C41" s="267" t="s">
        <v>289</v>
      </c>
      <c r="D41" s="267"/>
      <c r="E41" s="267"/>
      <c r="F41" s="267"/>
      <c r="G41" s="267"/>
      <c r="H41" s="267"/>
      <c r="I41" s="267"/>
      <c r="J41" s="267"/>
      <c r="K41" s="267"/>
      <c r="L41" s="267"/>
      <c r="M41" s="267"/>
      <c r="N41" s="267"/>
    </row>
    <row r="42" spans="1:14" hidden="1" x14ac:dyDescent="0.2">
      <c r="A42" s="56" t="s">
        <v>102</v>
      </c>
      <c r="C42" s="268" t="s">
        <v>215</v>
      </c>
      <c r="D42" s="268"/>
      <c r="E42" s="268"/>
      <c r="F42" s="268"/>
      <c r="G42" s="268"/>
      <c r="H42" s="268"/>
      <c r="I42" s="268"/>
      <c r="J42" s="268"/>
      <c r="K42" s="268"/>
      <c r="L42" s="268"/>
      <c r="M42" s="268"/>
      <c r="N42" s="268"/>
    </row>
    <row r="43" spans="1:14" x14ac:dyDescent="0.2">
      <c r="A43" s="56" t="s">
        <v>214</v>
      </c>
      <c r="C43" s="268" t="s">
        <v>213</v>
      </c>
      <c r="D43" s="268"/>
      <c r="E43" s="268"/>
      <c r="F43" s="268"/>
      <c r="G43" s="268"/>
      <c r="H43" s="268"/>
      <c r="I43" s="268"/>
      <c r="J43" s="268"/>
      <c r="K43" s="268"/>
      <c r="L43" s="268"/>
      <c r="M43" s="268"/>
      <c r="N43" s="268"/>
    </row>
    <row r="44" spans="1:14" hidden="1" x14ac:dyDescent="0.2">
      <c r="A44" s="46" t="s">
        <v>102</v>
      </c>
      <c r="C44" s="269" t="s">
        <v>288</v>
      </c>
      <c r="D44" s="269"/>
      <c r="E44" s="269"/>
      <c r="F44" s="269"/>
      <c r="G44" s="269"/>
      <c r="H44" s="269"/>
      <c r="I44" s="269"/>
      <c r="J44" s="269"/>
      <c r="K44" s="269"/>
      <c r="L44" s="269"/>
      <c r="M44" s="269"/>
      <c r="N44" s="269"/>
    </row>
    <row r="45" spans="1:14" x14ac:dyDescent="0.2">
      <c r="A45" s="46" t="s">
        <v>214</v>
      </c>
      <c r="C45" s="269" t="s">
        <v>404</v>
      </c>
      <c r="D45" s="269"/>
      <c r="E45" s="269"/>
      <c r="F45" s="269"/>
      <c r="G45" s="269"/>
      <c r="H45" s="269"/>
      <c r="I45" s="269"/>
      <c r="J45" s="269"/>
      <c r="K45" s="269"/>
      <c r="L45" s="269"/>
      <c r="M45" s="269"/>
      <c r="N45" s="269"/>
    </row>
    <row r="46" spans="1:14" ht="13.5" thickBot="1" x14ac:dyDescent="0.25">
      <c r="C46" s="113"/>
      <c r="D46" s="113"/>
      <c r="E46" s="113"/>
      <c r="F46" s="113"/>
      <c r="G46" s="113"/>
      <c r="H46" s="113"/>
      <c r="I46" s="113"/>
      <c r="J46" s="113"/>
      <c r="K46" s="113"/>
      <c r="L46" s="113"/>
      <c r="M46" s="113"/>
      <c r="N46" s="113"/>
    </row>
    <row r="47" spans="1:14" s="106" customFormat="1" ht="32.25" thickBot="1" x14ac:dyDescent="0.3">
      <c r="C47" s="112" t="s">
        <v>287</v>
      </c>
      <c r="D47" s="112" t="s">
        <v>286</v>
      </c>
      <c r="E47" s="111" t="s">
        <v>285</v>
      </c>
      <c r="F47" s="110" t="s">
        <v>284</v>
      </c>
      <c r="G47" s="109" t="s">
        <v>283</v>
      </c>
      <c r="H47" s="109" t="s">
        <v>282</v>
      </c>
      <c r="I47" s="108" t="s">
        <v>281</v>
      </c>
      <c r="J47" s="107" t="s">
        <v>280</v>
      </c>
      <c r="K47" s="107" t="s">
        <v>279</v>
      </c>
      <c r="L47" s="107" t="s">
        <v>278</v>
      </c>
      <c r="M47" s="107" t="s">
        <v>277</v>
      </c>
      <c r="N47" s="107" t="s">
        <v>276</v>
      </c>
    </row>
    <row r="48" spans="1:14" s="101" customFormat="1" ht="15.75" hidden="1" x14ac:dyDescent="0.25">
      <c r="A48" s="46" t="s">
        <v>207</v>
      </c>
      <c r="C48" s="68"/>
      <c r="D48" s="68"/>
      <c r="E48" s="66"/>
      <c r="F48" s="105"/>
      <c r="G48" s="104"/>
      <c r="H48" s="104"/>
      <c r="I48" s="103"/>
      <c r="J48" s="102"/>
      <c r="K48" s="102"/>
      <c r="L48" s="102"/>
      <c r="M48" s="102"/>
      <c r="N48" s="102"/>
    </row>
    <row r="49" spans="1:14" ht="15.75" hidden="1" customHeight="1" x14ac:dyDescent="0.2">
      <c r="A49" s="46" t="s">
        <v>206</v>
      </c>
    </row>
    <row r="50" spans="1:14" hidden="1" x14ac:dyDescent="0.2">
      <c r="A50" s="56" t="s">
        <v>275</v>
      </c>
    </row>
    <row r="51" spans="1:14" hidden="1" x14ac:dyDescent="0.2">
      <c r="A51" s="56" t="s">
        <v>203</v>
      </c>
      <c r="C51" s="55"/>
      <c r="F51" s="89"/>
      <c r="H51" s="60"/>
      <c r="I51" s="60"/>
      <c r="J51" s="60"/>
      <c r="K51" s="60"/>
      <c r="L51" s="60"/>
      <c r="M51" s="60"/>
      <c r="N51" s="60"/>
    </row>
    <row r="52" spans="1:14" x14ac:dyDescent="0.2">
      <c r="A52" s="56" t="s">
        <v>16</v>
      </c>
    </row>
    <row r="53" spans="1:14" x14ac:dyDescent="0.2">
      <c r="A53" s="56" t="s">
        <v>16</v>
      </c>
      <c r="C53" s="55"/>
      <c r="F53" s="89"/>
      <c r="H53" s="60"/>
      <c r="I53" s="60"/>
      <c r="J53" s="60"/>
      <c r="K53" s="60"/>
      <c r="L53" s="60"/>
      <c r="M53" s="60"/>
      <c r="N53" s="60"/>
    </row>
    <row r="54" spans="1:14" x14ac:dyDescent="0.2">
      <c r="A54" s="56" t="s">
        <v>15</v>
      </c>
      <c r="B54" s="90"/>
      <c r="C54" s="100" t="s">
        <v>327</v>
      </c>
      <c r="D54" s="99" t="s">
        <v>265</v>
      </c>
      <c r="E54" s="98">
        <v>24230</v>
      </c>
      <c r="F54" s="97">
        <v>32150</v>
      </c>
      <c r="G54" s="96" t="s">
        <v>370</v>
      </c>
      <c r="H54" s="95">
        <v>0</v>
      </c>
      <c r="I54" s="95">
        <v>0</v>
      </c>
      <c r="J54" s="95">
        <v>0</v>
      </c>
      <c r="K54" s="95">
        <v>224.97000000000003</v>
      </c>
      <c r="L54" s="95">
        <v>0</v>
      </c>
      <c r="M54" s="95">
        <v>0</v>
      </c>
      <c r="N54" s="95">
        <v>224.97000000000003</v>
      </c>
    </row>
    <row r="55" spans="1:14" ht="13.5" thickBot="1" x14ac:dyDescent="0.25">
      <c r="A55" s="56" t="s">
        <v>10</v>
      </c>
      <c r="B55" s="90"/>
      <c r="C55" s="94" t="s">
        <v>326</v>
      </c>
      <c r="D55" s="93"/>
      <c r="E55" s="92"/>
      <c r="F55" s="91"/>
      <c r="H55" s="84">
        <f t="shared" ref="H55:N55" si="0">SUBTOTAL(9,H54:H54)</f>
        <v>0</v>
      </c>
      <c r="I55" s="84">
        <f t="shared" si="0"/>
        <v>0</v>
      </c>
      <c r="J55" s="84">
        <f t="shared" si="0"/>
        <v>0</v>
      </c>
      <c r="K55" s="84">
        <f t="shared" si="0"/>
        <v>224.97000000000003</v>
      </c>
      <c r="L55" s="84">
        <f t="shared" si="0"/>
        <v>0</v>
      </c>
      <c r="M55" s="84">
        <f t="shared" si="0"/>
        <v>0</v>
      </c>
      <c r="N55" s="84">
        <f t="shared" si="0"/>
        <v>224.97000000000003</v>
      </c>
    </row>
    <row r="56" spans="1:14" x14ac:dyDescent="0.2">
      <c r="A56" s="56" t="s">
        <v>11</v>
      </c>
      <c r="B56" s="90"/>
      <c r="C56" s="55"/>
      <c r="F56" s="89"/>
      <c r="H56" s="60"/>
      <c r="I56" s="60"/>
      <c r="J56" s="60"/>
      <c r="K56" s="60"/>
      <c r="L56" s="60"/>
      <c r="M56" s="60"/>
      <c r="N56" s="60"/>
    </row>
    <row r="57" spans="1:14" x14ac:dyDescent="0.2">
      <c r="A57" s="56" t="s">
        <v>16</v>
      </c>
      <c r="C57" s="55"/>
      <c r="F57" s="89"/>
      <c r="H57" s="60"/>
      <c r="I57" s="60"/>
      <c r="J57" s="60"/>
      <c r="K57" s="60"/>
      <c r="L57" s="60"/>
      <c r="M57" s="60"/>
      <c r="N57" s="60"/>
    </row>
    <row r="58" spans="1:14" x14ac:dyDescent="0.2">
      <c r="A58" s="56" t="s">
        <v>15</v>
      </c>
      <c r="B58" s="90"/>
      <c r="C58" s="100" t="s">
        <v>200</v>
      </c>
      <c r="D58" s="99" t="s">
        <v>265</v>
      </c>
      <c r="E58" s="98">
        <v>10710</v>
      </c>
      <c r="F58" s="97">
        <v>51025</v>
      </c>
      <c r="G58" s="96" t="s">
        <v>403</v>
      </c>
      <c r="H58" s="95">
        <v>20540.8</v>
      </c>
      <c r="I58" s="95">
        <v>0</v>
      </c>
      <c r="J58" s="95">
        <v>0</v>
      </c>
      <c r="K58" s="95">
        <v>4518.9299999999994</v>
      </c>
      <c r="L58" s="95">
        <v>1291.8600000000001</v>
      </c>
      <c r="M58" s="95">
        <v>0</v>
      </c>
      <c r="N58" s="95">
        <v>26351.59</v>
      </c>
    </row>
    <row r="59" spans="1:14" x14ac:dyDescent="0.2">
      <c r="A59" s="56" t="s">
        <v>15</v>
      </c>
      <c r="B59" s="90"/>
      <c r="C59" s="100" t="s">
        <v>200</v>
      </c>
      <c r="D59" s="99" t="s">
        <v>265</v>
      </c>
      <c r="E59" s="98">
        <v>16037</v>
      </c>
      <c r="F59" s="97">
        <v>41145</v>
      </c>
      <c r="G59" s="96" t="s">
        <v>402</v>
      </c>
      <c r="H59" s="95">
        <v>27714.879999999997</v>
      </c>
      <c r="I59" s="95">
        <v>0</v>
      </c>
      <c r="J59" s="95">
        <v>2083.35</v>
      </c>
      <c r="K59" s="95">
        <v>6541.0800000000017</v>
      </c>
      <c r="L59" s="95">
        <v>2254.6000000000004</v>
      </c>
      <c r="M59" s="95">
        <v>0</v>
      </c>
      <c r="N59" s="95">
        <v>38593.909999999989</v>
      </c>
    </row>
    <row r="60" spans="1:14" ht="13.5" thickBot="1" x14ac:dyDescent="0.25">
      <c r="A60" s="56" t="s">
        <v>10</v>
      </c>
      <c r="B60" s="90"/>
      <c r="C60" s="94" t="s">
        <v>274</v>
      </c>
      <c r="D60" s="93"/>
      <c r="E60" s="92"/>
      <c r="F60" s="91"/>
      <c r="H60" s="84">
        <f t="shared" ref="H60:N60" si="1">SUBTOTAL(9,H58:H59)</f>
        <v>48255.679999999993</v>
      </c>
      <c r="I60" s="84">
        <f t="shared" si="1"/>
        <v>0</v>
      </c>
      <c r="J60" s="84">
        <f t="shared" si="1"/>
        <v>2083.35</v>
      </c>
      <c r="K60" s="84">
        <f t="shared" si="1"/>
        <v>11060.010000000002</v>
      </c>
      <c r="L60" s="84">
        <f t="shared" si="1"/>
        <v>3546.4600000000005</v>
      </c>
      <c r="M60" s="84">
        <f t="shared" si="1"/>
        <v>0</v>
      </c>
      <c r="N60" s="84">
        <f t="shared" si="1"/>
        <v>64945.499999999985</v>
      </c>
    </row>
    <row r="61" spans="1:14" x14ac:dyDescent="0.2">
      <c r="A61" s="56" t="s">
        <v>11</v>
      </c>
      <c r="B61" s="90"/>
      <c r="C61" s="55"/>
      <c r="F61" s="89"/>
      <c r="H61" s="60"/>
      <c r="I61" s="60"/>
      <c r="J61" s="60"/>
      <c r="K61" s="60"/>
      <c r="L61" s="60"/>
      <c r="M61" s="60"/>
      <c r="N61" s="60"/>
    </row>
    <row r="62" spans="1:14" x14ac:dyDescent="0.2">
      <c r="A62" s="56" t="s">
        <v>16</v>
      </c>
      <c r="C62" s="55"/>
      <c r="F62" s="89"/>
      <c r="H62" s="60"/>
      <c r="I62" s="60"/>
      <c r="J62" s="60"/>
      <c r="K62" s="60"/>
      <c r="L62" s="60"/>
      <c r="M62" s="60"/>
      <c r="N62" s="60"/>
    </row>
    <row r="63" spans="1:14" x14ac:dyDescent="0.2">
      <c r="A63" s="56" t="s">
        <v>15</v>
      </c>
      <c r="B63" s="90"/>
      <c r="C63" s="100" t="s">
        <v>198</v>
      </c>
      <c r="D63" s="99" t="s">
        <v>265</v>
      </c>
      <c r="E63" s="98" t="s">
        <v>401</v>
      </c>
      <c r="F63" s="97">
        <v>27255</v>
      </c>
      <c r="G63" s="96" t="s">
        <v>328</v>
      </c>
      <c r="H63" s="95">
        <v>1563.9299999999998</v>
      </c>
      <c r="I63" s="95">
        <v>0</v>
      </c>
      <c r="J63" s="95">
        <v>0</v>
      </c>
      <c r="K63" s="95">
        <v>344.07</v>
      </c>
      <c r="L63" s="95">
        <v>60.330000000000005</v>
      </c>
      <c r="M63" s="95">
        <v>0</v>
      </c>
      <c r="N63" s="95">
        <v>1968.33</v>
      </c>
    </row>
    <row r="64" spans="1:14" x14ac:dyDescent="0.2">
      <c r="A64" s="56" t="s">
        <v>15</v>
      </c>
      <c r="B64" s="90"/>
      <c r="C64" s="100" t="s">
        <v>198</v>
      </c>
      <c r="D64" s="99" t="s">
        <v>265</v>
      </c>
      <c r="E64" s="98" t="s">
        <v>400</v>
      </c>
      <c r="F64" s="97">
        <v>42655</v>
      </c>
      <c r="G64" s="96" t="s">
        <v>375</v>
      </c>
      <c r="H64" s="95">
        <v>4874.46</v>
      </c>
      <c r="I64" s="95">
        <v>662.43</v>
      </c>
      <c r="J64" s="95">
        <v>250</v>
      </c>
      <c r="K64" s="95">
        <v>1218.1099999999999</v>
      </c>
      <c r="L64" s="95">
        <v>-24.85</v>
      </c>
      <c r="M64" s="95">
        <v>0</v>
      </c>
      <c r="N64" s="95">
        <v>6980.1500000000005</v>
      </c>
    </row>
    <row r="65" spans="1:14" x14ac:dyDescent="0.2">
      <c r="A65" s="56" t="s">
        <v>15</v>
      </c>
      <c r="B65" s="90"/>
      <c r="C65" s="100" t="s">
        <v>198</v>
      </c>
      <c r="D65" s="99" t="s">
        <v>265</v>
      </c>
      <c r="E65" s="98" t="s">
        <v>399</v>
      </c>
      <c r="F65" s="97">
        <v>31468</v>
      </c>
      <c r="G65" s="96" t="s">
        <v>398</v>
      </c>
      <c r="H65" s="95">
        <v>11502.649999999998</v>
      </c>
      <c r="I65" s="95">
        <v>0</v>
      </c>
      <c r="J65" s="95">
        <v>0</v>
      </c>
      <c r="K65" s="95">
        <v>2524.9200000000005</v>
      </c>
      <c r="L65" s="95">
        <v>351.89000000000004</v>
      </c>
      <c r="M65" s="95">
        <v>0</v>
      </c>
      <c r="N65" s="95">
        <v>14379.459999999997</v>
      </c>
    </row>
    <row r="66" spans="1:14" x14ac:dyDescent="0.2">
      <c r="A66" s="56" t="s">
        <v>15</v>
      </c>
      <c r="B66" s="90"/>
      <c r="C66" s="100" t="s">
        <v>198</v>
      </c>
      <c r="D66" s="99" t="s">
        <v>265</v>
      </c>
      <c r="E66" s="98">
        <v>21392</v>
      </c>
      <c r="F66" s="97">
        <v>45120</v>
      </c>
      <c r="G66" s="96" t="s">
        <v>397</v>
      </c>
      <c r="H66" s="95">
        <v>16316.519999999999</v>
      </c>
      <c r="I66" s="95">
        <v>0</v>
      </c>
      <c r="J66" s="95">
        <v>0</v>
      </c>
      <c r="K66" s="95">
        <v>3589.6299999999997</v>
      </c>
      <c r="L66" s="95">
        <v>852.5</v>
      </c>
      <c r="M66" s="95">
        <v>0</v>
      </c>
      <c r="N66" s="95">
        <v>20758.650000000001</v>
      </c>
    </row>
    <row r="67" spans="1:14" x14ac:dyDescent="0.2">
      <c r="A67" s="56" t="s">
        <v>15</v>
      </c>
      <c r="B67" s="90"/>
      <c r="C67" s="100" t="s">
        <v>198</v>
      </c>
      <c r="D67" s="99" t="s">
        <v>265</v>
      </c>
      <c r="E67" s="98">
        <v>10471002</v>
      </c>
      <c r="F67" s="97">
        <v>7701</v>
      </c>
      <c r="G67" s="96" t="s">
        <v>396</v>
      </c>
      <c r="H67" s="95">
        <v>15804.369999999995</v>
      </c>
      <c r="I67" s="95">
        <v>119.17</v>
      </c>
      <c r="J67" s="95">
        <v>0</v>
      </c>
      <c r="K67" s="95">
        <v>3503.17</v>
      </c>
      <c r="L67" s="95">
        <v>811.65000000000009</v>
      </c>
      <c r="M67" s="95">
        <v>0</v>
      </c>
      <c r="N67" s="95">
        <v>20238.359999999997</v>
      </c>
    </row>
    <row r="68" spans="1:14" x14ac:dyDescent="0.2">
      <c r="A68" s="56" t="s">
        <v>15</v>
      </c>
      <c r="B68" s="90"/>
      <c r="C68" s="100" t="s">
        <v>198</v>
      </c>
      <c r="D68" s="99" t="s">
        <v>265</v>
      </c>
      <c r="E68" s="98" t="s">
        <v>395</v>
      </c>
      <c r="F68" s="97">
        <v>32404</v>
      </c>
      <c r="G68" s="96" t="s">
        <v>394</v>
      </c>
      <c r="H68" s="95">
        <v>11915.630000000001</v>
      </c>
      <c r="I68" s="95">
        <v>0</v>
      </c>
      <c r="J68" s="95">
        <v>0</v>
      </c>
      <c r="K68" s="95">
        <v>2621.44</v>
      </c>
      <c r="L68" s="95">
        <v>394.80000000000007</v>
      </c>
      <c r="M68" s="95">
        <v>0</v>
      </c>
      <c r="N68" s="95">
        <v>14931.87</v>
      </c>
    </row>
    <row r="69" spans="1:14" x14ac:dyDescent="0.2">
      <c r="A69" s="56" t="s">
        <v>15</v>
      </c>
      <c r="B69" s="90"/>
      <c r="C69" s="100" t="s">
        <v>198</v>
      </c>
      <c r="D69" s="99" t="s">
        <v>265</v>
      </c>
      <c r="E69" s="98">
        <v>10553</v>
      </c>
      <c r="F69" s="97">
        <v>6189</v>
      </c>
      <c r="G69" s="96" t="s">
        <v>393</v>
      </c>
      <c r="H69" s="95">
        <v>20452.310000000001</v>
      </c>
      <c r="I69" s="95">
        <v>917.70999999999992</v>
      </c>
      <c r="J69" s="95">
        <v>0</v>
      </c>
      <c r="K69" s="95">
        <v>4695.6799999999994</v>
      </c>
      <c r="L69" s="95">
        <v>1375.3500000000001</v>
      </c>
      <c r="M69" s="95">
        <v>0</v>
      </c>
      <c r="N69" s="95">
        <v>27441.05</v>
      </c>
    </row>
    <row r="70" spans="1:14" x14ac:dyDescent="0.2">
      <c r="A70" s="56" t="s">
        <v>15</v>
      </c>
      <c r="B70" s="90"/>
      <c r="C70" s="100" t="s">
        <v>198</v>
      </c>
      <c r="D70" s="99" t="s">
        <v>265</v>
      </c>
      <c r="E70" s="98" t="s">
        <v>392</v>
      </c>
      <c r="F70" s="97">
        <v>7953</v>
      </c>
      <c r="G70" s="96" t="s">
        <v>391</v>
      </c>
      <c r="H70" s="95">
        <v>19853.159999999996</v>
      </c>
      <c r="I70" s="95">
        <v>1338.98</v>
      </c>
      <c r="J70" s="95">
        <v>0</v>
      </c>
      <c r="K70" s="95">
        <v>0</v>
      </c>
      <c r="L70" s="95">
        <v>1898.34</v>
      </c>
      <c r="M70" s="95">
        <v>0</v>
      </c>
      <c r="N70" s="95">
        <v>23090.479999999992</v>
      </c>
    </row>
    <row r="71" spans="1:14" x14ac:dyDescent="0.2">
      <c r="A71" s="56" t="s">
        <v>15</v>
      </c>
      <c r="B71" s="90"/>
      <c r="C71" s="100" t="s">
        <v>198</v>
      </c>
      <c r="D71" s="99" t="s">
        <v>265</v>
      </c>
      <c r="E71" s="98" t="s">
        <v>390</v>
      </c>
      <c r="F71" s="97">
        <v>26120</v>
      </c>
      <c r="G71" s="96" t="s">
        <v>389</v>
      </c>
      <c r="H71" s="95">
        <v>12643.540000000005</v>
      </c>
      <c r="I71" s="95">
        <v>0</v>
      </c>
      <c r="J71" s="95">
        <v>0</v>
      </c>
      <c r="K71" s="95">
        <v>2781.5600000000009</v>
      </c>
      <c r="L71" s="95">
        <v>470.5</v>
      </c>
      <c r="M71" s="95">
        <v>0</v>
      </c>
      <c r="N71" s="95">
        <v>15895.599999999995</v>
      </c>
    </row>
    <row r="72" spans="1:14" x14ac:dyDescent="0.2">
      <c r="A72" s="56" t="s">
        <v>15</v>
      </c>
      <c r="B72" s="90"/>
      <c r="C72" s="100" t="s">
        <v>198</v>
      </c>
      <c r="D72" s="99" t="s">
        <v>265</v>
      </c>
      <c r="E72" s="98" t="s">
        <v>388</v>
      </c>
      <c r="F72" s="97">
        <v>23722</v>
      </c>
      <c r="G72" s="96" t="s">
        <v>387</v>
      </c>
      <c r="H72" s="95">
        <v>14315.489999999996</v>
      </c>
      <c r="I72" s="95">
        <v>0</v>
      </c>
      <c r="J72" s="95">
        <v>0</v>
      </c>
      <c r="K72" s="95">
        <v>3149.369999999999</v>
      </c>
      <c r="L72" s="95">
        <v>644.43000000000006</v>
      </c>
      <c r="M72" s="95">
        <v>0</v>
      </c>
      <c r="N72" s="95">
        <v>18109.290000000005</v>
      </c>
    </row>
    <row r="73" spans="1:14" x14ac:dyDescent="0.2">
      <c r="A73" s="56" t="s">
        <v>15</v>
      </c>
      <c r="B73" s="90"/>
      <c r="C73" s="100" t="s">
        <v>198</v>
      </c>
      <c r="D73" s="99" t="s">
        <v>265</v>
      </c>
      <c r="E73" s="98">
        <v>10936</v>
      </c>
      <c r="F73" s="97">
        <v>24724</v>
      </c>
      <c r="G73" s="96" t="s">
        <v>386</v>
      </c>
      <c r="H73" s="95">
        <v>6896.5399999999991</v>
      </c>
      <c r="I73" s="95">
        <v>278.08999999999997</v>
      </c>
      <c r="J73" s="95">
        <v>0</v>
      </c>
      <c r="K73" s="95">
        <v>1578.3799999999997</v>
      </c>
      <c r="L73" s="95">
        <v>-50.349999999999987</v>
      </c>
      <c r="M73" s="95">
        <v>0</v>
      </c>
      <c r="N73" s="95">
        <v>8702.66</v>
      </c>
    </row>
    <row r="74" spans="1:14" x14ac:dyDescent="0.2">
      <c r="A74" s="56" t="s">
        <v>15</v>
      </c>
      <c r="B74" s="90"/>
      <c r="C74" s="100" t="s">
        <v>198</v>
      </c>
      <c r="D74" s="99" t="s">
        <v>265</v>
      </c>
      <c r="E74" s="98">
        <v>14179</v>
      </c>
      <c r="F74" s="97">
        <v>31682</v>
      </c>
      <c r="G74" s="96" t="s">
        <v>385</v>
      </c>
      <c r="H74" s="95">
        <v>15601.330000000002</v>
      </c>
      <c r="I74" s="95">
        <v>0</v>
      </c>
      <c r="J74" s="95">
        <v>0</v>
      </c>
      <c r="K74" s="95">
        <v>3432.25</v>
      </c>
      <c r="L74" s="95">
        <v>778.14000000000021</v>
      </c>
      <c r="M74" s="95">
        <v>0</v>
      </c>
      <c r="N74" s="95">
        <v>19811.719999999998</v>
      </c>
    </row>
    <row r="75" spans="1:14" x14ac:dyDescent="0.2">
      <c r="A75" s="56" t="s">
        <v>15</v>
      </c>
      <c r="B75" s="90"/>
      <c r="C75" s="100" t="s">
        <v>198</v>
      </c>
      <c r="D75" s="99" t="s">
        <v>265</v>
      </c>
      <c r="E75" s="98">
        <v>10553002</v>
      </c>
      <c r="F75" s="97">
        <v>8139</v>
      </c>
      <c r="G75" s="96" t="s">
        <v>384</v>
      </c>
      <c r="H75" s="95">
        <v>4399.53</v>
      </c>
      <c r="I75" s="95">
        <v>14.47</v>
      </c>
      <c r="J75" s="95">
        <v>0</v>
      </c>
      <c r="K75" s="95">
        <v>971.12000000000035</v>
      </c>
      <c r="L75" s="95">
        <v>0</v>
      </c>
      <c r="M75" s="95">
        <v>0</v>
      </c>
      <c r="N75" s="95">
        <v>5385.119999999999</v>
      </c>
    </row>
    <row r="76" spans="1:14" x14ac:dyDescent="0.2">
      <c r="A76" s="56" t="s">
        <v>15</v>
      </c>
      <c r="B76" s="90"/>
      <c r="C76" s="100" t="s">
        <v>198</v>
      </c>
      <c r="D76" s="99" t="s">
        <v>265</v>
      </c>
      <c r="E76" s="98">
        <v>23380</v>
      </c>
      <c r="F76" s="97">
        <v>46256</v>
      </c>
      <c r="G76" s="96" t="s">
        <v>383</v>
      </c>
      <c r="H76" s="95">
        <v>14956.809999999998</v>
      </c>
      <c r="I76" s="95">
        <v>0</v>
      </c>
      <c r="J76" s="95">
        <v>0</v>
      </c>
      <c r="K76" s="95">
        <v>0</v>
      </c>
      <c r="L76" s="95">
        <v>1037.8500000000001</v>
      </c>
      <c r="M76" s="95">
        <v>0</v>
      </c>
      <c r="N76" s="95">
        <v>15994.660000000007</v>
      </c>
    </row>
    <row r="77" spans="1:14" x14ac:dyDescent="0.2">
      <c r="A77" s="56" t="s">
        <v>15</v>
      </c>
      <c r="B77" s="90"/>
      <c r="C77" s="100" t="s">
        <v>198</v>
      </c>
      <c r="D77" s="99" t="s">
        <v>265</v>
      </c>
      <c r="E77" s="98">
        <v>10471</v>
      </c>
      <c r="F77" s="97">
        <v>7498</v>
      </c>
      <c r="G77" s="96" t="s">
        <v>382</v>
      </c>
      <c r="H77" s="95">
        <v>17241.020000000004</v>
      </c>
      <c r="I77" s="95">
        <v>0</v>
      </c>
      <c r="J77" s="95">
        <v>0</v>
      </c>
      <c r="K77" s="95">
        <v>0</v>
      </c>
      <c r="L77" s="95">
        <v>1353.0900000000001</v>
      </c>
      <c r="M77" s="95">
        <v>0</v>
      </c>
      <c r="N77" s="95">
        <v>18594.110000000004</v>
      </c>
    </row>
    <row r="78" spans="1:14" x14ac:dyDescent="0.2">
      <c r="A78" s="56" t="s">
        <v>15</v>
      </c>
      <c r="B78" s="90"/>
      <c r="C78" s="100" t="s">
        <v>198</v>
      </c>
      <c r="D78" s="99" t="s">
        <v>265</v>
      </c>
      <c r="E78" s="98">
        <v>24357</v>
      </c>
      <c r="F78" s="97">
        <v>47058</v>
      </c>
      <c r="G78" s="96" t="s">
        <v>381</v>
      </c>
      <c r="H78" s="95">
        <v>5507.67</v>
      </c>
      <c r="I78" s="95">
        <v>0</v>
      </c>
      <c r="J78" s="95">
        <v>0</v>
      </c>
      <c r="K78" s="95">
        <v>1211.7</v>
      </c>
      <c r="L78" s="95">
        <v>252.03999999999996</v>
      </c>
      <c r="M78" s="95">
        <v>0</v>
      </c>
      <c r="N78" s="95">
        <v>6971.41</v>
      </c>
    </row>
    <row r="79" spans="1:14" x14ac:dyDescent="0.2">
      <c r="A79" s="56" t="s">
        <v>15</v>
      </c>
      <c r="B79" s="90"/>
      <c r="C79" s="100" t="s">
        <v>198</v>
      </c>
      <c r="D79" s="99" t="s">
        <v>265</v>
      </c>
      <c r="E79" s="98" t="s">
        <v>380</v>
      </c>
      <c r="F79" s="97">
        <v>20725</v>
      </c>
      <c r="G79" s="96" t="s">
        <v>379</v>
      </c>
      <c r="H79" s="95">
        <v>13198.579999999998</v>
      </c>
      <c r="I79" s="95">
        <v>0</v>
      </c>
      <c r="J79" s="95">
        <v>0</v>
      </c>
      <c r="K79" s="95">
        <v>0</v>
      </c>
      <c r="L79" s="95">
        <v>795.21999999999991</v>
      </c>
      <c r="M79" s="95">
        <v>0</v>
      </c>
      <c r="N79" s="95">
        <v>13993.799999999997</v>
      </c>
    </row>
    <row r="80" spans="1:14" x14ac:dyDescent="0.2">
      <c r="A80" s="56" t="s">
        <v>15</v>
      </c>
      <c r="B80" s="90"/>
      <c r="C80" s="100" t="s">
        <v>198</v>
      </c>
      <c r="D80" s="99" t="s">
        <v>265</v>
      </c>
      <c r="E80" s="98" t="s">
        <v>378</v>
      </c>
      <c r="F80" s="97">
        <v>32150</v>
      </c>
      <c r="G80" s="96" t="s">
        <v>370</v>
      </c>
      <c r="H80" s="95">
        <v>8511.0300000000025</v>
      </c>
      <c r="I80" s="95">
        <v>0</v>
      </c>
      <c r="J80" s="95">
        <v>0</v>
      </c>
      <c r="K80" s="95">
        <v>-224.97</v>
      </c>
      <c r="L80" s="95">
        <v>451.43999999999994</v>
      </c>
      <c r="M80" s="95">
        <v>0</v>
      </c>
      <c r="N80" s="95">
        <v>8737.4999999999964</v>
      </c>
    </row>
    <row r="81" spans="1:14" x14ac:dyDescent="0.2">
      <c r="A81" s="56" t="s">
        <v>15</v>
      </c>
      <c r="B81" s="90"/>
      <c r="C81" s="100" t="s">
        <v>198</v>
      </c>
      <c r="D81" s="99" t="s">
        <v>265</v>
      </c>
      <c r="E81" s="98">
        <v>24259</v>
      </c>
      <c r="F81" s="97">
        <v>46991</v>
      </c>
      <c r="G81" s="96" t="s">
        <v>377</v>
      </c>
      <c r="H81" s="95">
        <v>8158.26</v>
      </c>
      <c r="I81" s="95">
        <v>64.31</v>
      </c>
      <c r="J81" s="95">
        <v>0</v>
      </c>
      <c r="K81" s="95">
        <v>1808.9799999999996</v>
      </c>
      <c r="L81" s="95">
        <v>394.53</v>
      </c>
      <c r="M81" s="95">
        <v>0</v>
      </c>
      <c r="N81" s="95">
        <v>10426.080000000002</v>
      </c>
    </row>
    <row r="82" spans="1:14" ht="13.5" thickBot="1" x14ac:dyDescent="0.25">
      <c r="A82" s="56" t="s">
        <v>10</v>
      </c>
      <c r="B82" s="90"/>
      <c r="C82" s="94" t="s">
        <v>273</v>
      </c>
      <c r="D82" s="93"/>
      <c r="E82" s="92"/>
      <c r="F82" s="91"/>
      <c r="H82" s="84">
        <f t="shared" ref="H82:N82" si="2">SUBTOTAL(9,H63:H81)</f>
        <v>223712.83</v>
      </c>
      <c r="I82" s="84">
        <f t="shared" si="2"/>
        <v>3395.16</v>
      </c>
      <c r="J82" s="84">
        <f t="shared" si="2"/>
        <v>250</v>
      </c>
      <c r="K82" s="84">
        <f t="shared" si="2"/>
        <v>33205.410000000003</v>
      </c>
      <c r="L82" s="84">
        <f t="shared" si="2"/>
        <v>11846.900000000003</v>
      </c>
      <c r="M82" s="84">
        <f t="shared" si="2"/>
        <v>0</v>
      </c>
      <c r="N82" s="84">
        <f t="shared" si="2"/>
        <v>272410.3</v>
      </c>
    </row>
    <row r="83" spans="1:14" x14ac:dyDescent="0.2">
      <c r="A83" s="56" t="s">
        <v>11</v>
      </c>
      <c r="B83" s="90"/>
      <c r="C83" s="55"/>
      <c r="F83" s="89"/>
      <c r="H83" s="60"/>
      <c r="I83" s="60"/>
      <c r="J83" s="60"/>
      <c r="K83" s="60"/>
      <c r="L83" s="60"/>
      <c r="M83" s="60"/>
      <c r="N83" s="60"/>
    </row>
    <row r="84" spans="1:14" x14ac:dyDescent="0.2">
      <c r="A84" s="56" t="s">
        <v>16</v>
      </c>
      <c r="C84" s="55"/>
      <c r="F84" s="89"/>
      <c r="H84" s="60"/>
      <c r="I84" s="60"/>
      <c r="J84" s="60"/>
      <c r="K84" s="60"/>
      <c r="L84" s="60"/>
      <c r="M84" s="60"/>
      <c r="N84" s="60"/>
    </row>
    <row r="85" spans="1:14" x14ac:dyDescent="0.2">
      <c r="A85" s="56" t="s">
        <v>15</v>
      </c>
      <c r="B85" s="90"/>
      <c r="C85" s="100" t="s">
        <v>196</v>
      </c>
      <c r="D85" s="99" t="s">
        <v>265</v>
      </c>
      <c r="E85" s="98">
        <v>17233</v>
      </c>
      <c r="F85" s="97">
        <v>43822</v>
      </c>
      <c r="G85" s="96" t="s">
        <v>376</v>
      </c>
      <c r="H85" s="95">
        <v>3005.31</v>
      </c>
      <c r="I85" s="95">
        <v>0</v>
      </c>
      <c r="J85" s="95">
        <v>0</v>
      </c>
      <c r="K85" s="95">
        <v>0</v>
      </c>
      <c r="L85" s="95">
        <v>0</v>
      </c>
      <c r="M85" s="95">
        <v>0</v>
      </c>
      <c r="N85" s="95">
        <v>3005.31</v>
      </c>
    </row>
    <row r="86" spans="1:14" x14ac:dyDescent="0.2">
      <c r="A86" s="56" t="s">
        <v>15</v>
      </c>
      <c r="B86" s="90"/>
      <c r="C86" s="100" t="s">
        <v>196</v>
      </c>
      <c r="D86" s="99" t="s">
        <v>265</v>
      </c>
      <c r="E86" s="98">
        <v>13128</v>
      </c>
      <c r="F86" s="97">
        <v>42655</v>
      </c>
      <c r="G86" s="96" t="s">
        <v>375</v>
      </c>
      <c r="H86" s="95">
        <v>1776.93</v>
      </c>
      <c r="I86" s="95">
        <v>0</v>
      </c>
      <c r="J86" s="95">
        <v>0</v>
      </c>
      <c r="K86" s="95">
        <v>0</v>
      </c>
      <c r="L86" s="95">
        <v>70.12</v>
      </c>
      <c r="M86" s="95">
        <v>0</v>
      </c>
      <c r="N86" s="95">
        <v>1847.0500000000004</v>
      </c>
    </row>
    <row r="87" spans="1:14" x14ac:dyDescent="0.2">
      <c r="A87" s="56" t="s">
        <v>15</v>
      </c>
      <c r="B87" s="90"/>
      <c r="C87" s="100" t="s">
        <v>196</v>
      </c>
      <c r="D87" s="99" t="s">
        <v>265</v>
      </c>
      <c r="E87" s="98">
        <v>26120</v>
      </c>
      <c r="F87" s="97">
        <v>47859</v>
      </c>
      <c r="G87" s="96" t="s">
        <v>374</v>
      </c>
      <c r="H87" s="95">
        <v>1072.47</v>
      </c>
      <c r="I87" s="95">
        <v>0</v>
      </c>
      <c r="J87" s="95">
        <v>0</v>
      </c>
      <c r="K87" s="95">
        <v>235.93999999999997</v>
      </c>
      <c r="L87" s="95">
        <v>0</v>
      </c>
      <c r="M87" s="95">
        <v>0</v>
      </c>
      <c r="N87" s="95">
        <v>1308.4099999999999</v>
      </c>
    </row>
    <row r="88" spans="1:14" x14ac:dyDescent="0.2">
      <c r="A88" s="56" t="s">
        <v>15</v>
      </c>
      <c r="B88" s="90"/>
      <c r="C88" s="100" t="s">
        <v>196</v>
      </c>
      <c r="D88" s="99" t="s">
        <v>265</v>
      </c>
      <c r="E88" s="98">
        <v>22525</v>
      </c>
      <c r="F88" s="97">
        <v>45827</v>
      </c>
      <c r="G88" s="96" t="s">
        <v>373</v>
      </c>
      <c r="H88" s="95">
        <v>2974.0699999999993</v>
      </c>
      <c r="I88" s="95">
        <v>0</v>
      </c>
      <c r="J88" s="95">
        <v>0</v>
      </c>
      <c r="K88" s="95">
        <v>654.28000000000009</v>
      </c>
      <c r="L88" s="95">
        <v>0</v>
      </c>
      <c r="M88" s="95">
        <v>0</v>
      </c>
      <c r="N88" s="95">
        <v>3628.3499999999995</v>
      </c>
    </row>
    <row r="89" spans="1:14" x14ac:dyDescent="0.2">
      <c r="A89" s="56" t="s">
        <v>15</v>
      </c>
      <c r="B89" s="90"/>
      <c r="C89" s="100" t="s">
        <v>196</v>
      </c>
      <c r="D89" s="99" t="s">
        <v>265</v>
      </c>
      <c r="E89" s="98">
        <v>16457</v>
      </c>
      <c r="F89" s="97">
        <v>43259</v>
      </c>
      <c r="G89" s="96" t="s">
        <v>372</v>
      </c>
      <c r="H89" s="95">
        <v>1947.9599999999998</v>
      </c>
      <c r="I89" s="95">
        <v>0</v>
      </c>
      <c r="J89" s="95">
        <v>0</v>
      </c>
      <c r="K89" s="95">
        <v>428.54000000000008</v>
      </c>
      <c r="L89" s="95">
        <v>0</v>
      </c>
      <c r="M89" s="95">
        <v>0</v>
      </c>
      <c r="N89" s="95">
        <v>2376.5</v>
      </c>
    </row>
    <row r="90" spans="1:14" x14ac:dyDescent="0.2">
      <c r="A90" s="56" t="s">
        <v>15</v>
      </c>
      <c r="B90" s="90"/>
      <c r="C90" s="100" t="s">
        <v>196</v>
      </c>
      <c r="D90" s="99" t="s">
        <v>265</v>
      </c>
      <c r="E90" s="98" t="s">
        <v>371</v>
      </c>
      <c r="F90" s="97">
        <v>32150</v>
      </c>
      <c r="G90" s="96" t="s">
        <v>370</v>
      </c>
      <c r="H90" s="95">
        <v>3696.329999999999</v>
      </c>
      <c r="I90" s="95">
        <v>0</v>
      </c>
      <c r="J90" s="95">
        <v>0</v>
      </c>
      <c r="K90" s="95">
        <v>0</v>
      </c>
      <c r="L90" s="95">
        <v>199.38000000000005</v>
      </c>
      <c r="M90" s="95">
        <v>0</v>
      </c>
      <c r="N90" s="95">
        <v>3895.7099999999982</v>
      </c>
    </row>
    <row r="91" spans="1:14" x14ac:dyDescent="0.2">
      <c r="A91" s="56" t="s">
        <v>15</v>
      </c>
      <c r="B91" s="90"/>
      <c r="C91" s="100" t="s">
        <v>196</v>
      </c>
      <c r="D91" s="99" t="s">
        <v>265</v>
      </c>
      <c r="E91" s="98" t="s">
        <v>369</v>
      </c>
      <c r="F91" s="97">
        <v>3671</v>
      </c>
      <c r="G91" s="96" t="s">
        <v>368</v>
      </c>
      <c r="H91" s="95">
        <v>3214.75</v>
      </c>
      <c r="I91" s="95">
        <v>0</v>
      </c>
      <c r="J91" s="95">
        <v>0</v>
      </c>
      <c r="K91" s="95">
        <v>707.29999999999984</v>
      </c>
      <c r="L91" s="95">
        <v>105.48</v>
      </c>
      <c r="M91" s="95">
        <v>0</v>
      </c>
      <c r="N91" s="95">
        <v>4027.53</v>
      </c>
    </row>
    <row r="92" spans="1:14" ht="13.5" thickBot="1" x14ac:dyDescent="0.25">
      <c r="A92" s="56" t="s">
        <v>10</v>
      </c>
      <c r="B92" s="90"/>
      <c r="C92" s="94" t="s">
        <v>272</v>
      </c>
      <c r="D92" s="93"/>
      <c r="E92" s="92"/>
      <c r="F92" s="91"/>
      <c r="H92" s="84">
        <f t="shared" ref="H92:N92" si="3">SUBTOTAL(9,H85:H91)</f>
        <v>17687.819999999996</v>
      </c>
      <c r="I92" s="84">
        <f t="shared" si="3"/>
        <v>0</v>
      </c>
      <c r="J92" s="84">
        <f t="shared" si="3"/>
        <v>0</v>
      </c>
      <c r="K92" s="84">
        <f t="shared" si="3"/>
        <v>2026.06</v>
      </c>
      <c r="L92" s="84">
        <f t="shared" si="3"/>
        <v>374.98000000000008</v>
      </c>
      <c r="M92" s="84">
        <f t="shared" si="3"/>
        <v>0</v>
      </c>
      <c r="N92" s="84">
        <f t="shared" si="3"/>
        <v>20088.859999999997</v>
      </c>
    </row>
    <row r="93" spans="1:14" x14ac:dyDescent="0.2">
      <c r="A93" s="56" t="s">
        <v>11</v>
      </c>
      <c r="B93" s="90"/>
      <c r="C93" s="55"/>
      <c r="F93" s="89"/>
      <c r="H93" s="60"/>
      <c r="I93" s="60"/>
      <c r="J93" s="60"/>
      <c r="K93" s="60"/>
      <c r="L93" s="60"/>
      <c r="M93" s="60"/>
      <c r="N93" s="60"/>
    </row>
    <row r="94" spans="1:14" x14ac:dyDescent="0.2">
      <c r="A94" s="56" t="s">
        <v>16</v>
      </c>
      <c r="C94" s="55"/>
      <c r="F94" s="89"/>
      <c r="H94" s="60"/>
      <c r="I94" s="60"/>
      <c r="J94" s="60"/>
      <c r="K94" s="60"/>
      <c r="L94" s="60"/>
      <c r="M94" s="60"/>
      <c r="N94" s="60"/>
    </row>
    <row r="95" spans="1:14" x14ac:dyDescent="0.2">
      <c r="A95" s="56" t="s">
        <v>15</v>
      </c>
      <c r="B95" s="90"/>
      <c r="C95" s="100" t="s">
        <v>261</v>
      </c>
      <c r="D95" s="99" t="s">
        <v>265</v>
      </c>
      <c r="E95" s="98" t="s">
        <v>367</v>
      </c>
      <c r="F95" s="97">
        <v>23799</v>
      </c>
      <c r="G95" s="96" t="s">
        <v>366</v>
      </c>
      <c r="H95" s="95">
        <v>25890.5</v>
      </c>
      <c r="I95" s="95">
        <v>0</v>
      </c>
      <c r="J95" s="95">
        <v>0</v>
      </c>
      <c r="K95" s="95">
        <v>5695.8900000000012</v>
      </c>
      <c r="L95" s="95">
        <v>1848.1700000000003</v>
      </c>
      <c r="M95" s="95">
        <v>0</v>
      </c>
      <c r="N95" s="95">
        <v>33434.55999999999</v>
      </c>
    </row>
    <row r="96" spans="1:14" ht="13.5" thickBot="1" x14ac:dyDescent="0.25">
      <c r="A96" s="56" t="s">
        <v>10</v>
      </c>
      <c r="B96" s="90"/>
      <c r="C96" s="94" t="s">
        <v>271</v>
      </c>
      <c r="D96" s="93"/>
      <c r="E96" s="92"/>
      <c r="F96" s="91"/>
      <c r="H96" s="84">
        <f t="shared" ref="H96:N96" si="4">SUBTOTAL(9,H95:H95)</f>
        <v>25890.5</v>
      </c>
      <c r="I96" s="84">
        <f t="shared" si="4"/>
        <v>0</v>
      </c>
      <c r="J96" s="84">
        <f t="shared" si="4"/>
        <v>0</v>
      </c>
      <c r="K96" s="84">
        <f t="shared" si="4"/>
        <v>5695.8900000000012</v>
      </c>
      <c r="L96" s="84">
        <f t="shared" si="4"/>
        <v>1848.1700000000003</v>
      </c>
      <c r="M96" s="84">
        <f t="shared" si="4"/>
        <v>0</v>
      </c>
      <c r="N96" s="84">
        <f t="shared" si="4"/>
        <v>33434.55999999999</v>
      </c>
    </row>
    <row r="97" spans="1:14" x14ac:dyDescent="0.2">
      <c r="A97" s="56" t="s">
        <v>11</v>
      </c>
      <c r="B97" s="90"/>
      <c r="C97" s="55"/>
      <c r="F97" s="89"/>
      <c r="H97" s="60"/>
      <c r="I97" s="60"/>
      <c r="J97" s="60"/>
      <c r="K97" s="60"/>
      <c r="L97" s="60"/>
      <c r="M97" s="60"/>
      <c r="N97" s="60"/>
    </row>
    <row r="98" spans="1:14" x14ac:dyDescent="0.2">
      <c r="A98" s="56" t="s">
        <v>16</v>
      </c>
      <c r="C98" s="55"/>
      <c r="F98" s="89"/>
      <c r="H98" s="60"/>
      <c r="I98" s="60"/>
      <c r="J98" s="60"/>
      <c r="K98" s="60"/>
      <c r="L98" s="60"/>
      <c r="M98" s="60"/>
      <c r="N98" s="60"/>
    </row>
    <row r="99" spans="1:14" x14ac:dyDescent="0.2">
      <c r="A99" s="56" t="s">
        <v>15</v>
      </c>
      <c r="B99" s="90"/>
      <c r="C99" s="100" t="s">
        <v>244</v>
      </c>
      <c r="D99" s="99" t="s">
        <v>265</v>
      </c>
      <c r="E99" s="98">
        <v>16839</v>
      </c>
      <c r="F99" s="97">
        <v>43552</v>
      </c>
      <c r="G99" s="96" t="s">
        <v>365</v>
      </c>
      <c r="H99" s="95">
        <v>17842.5</v>
      </c>
      <c r="I99" s="95">
        <v>0</v>
      </c>
      <c r="J99" s="95">
        <v>0</v>
      </c>
      <c r="K99" s="95">
        <v>2759.02</v>
      </c>
      <c r="L99" s="95">
        <v>860.64999999999986</v>
      </c>
      <c r="M99" s="95">
        <v>0</v>
      </c>
      <c r="N99" s="95">
        <v>21462.17</v>
      </c>
    </row>
    <row r="100" spans="1:14" x14ac:dyDescent="0.2">
      <c r="A100" s="56" t="s">
        <v>15</v>
      </c>
      <c r="B100" s="90"/>
      <c r="C100" s="100" t="s">
        <v>244</v>
      </c>
      <c r="D100" s="99" t="s">
        <v>265</v>
      </c>
      <c r="E100" s="98" t="s">
        <v>364</v>
      </c>
      <c r="F100" s="97">
        <v>11887</v>
      </c>
      <c r="G100" s="96" t="s">
        <v>363</v>
      </c>
      <c r="H100" s="95">
        <v>46244.389999999985</v>
      </c>
      <c r="I100" s="95">
        <v>0</v>
      </c>
      <c r="J100" s="95">
        <v>0</v>
      </c>
      <c r="K100" s="95">
        <v>7123.5100000000011</v>
      </c>
      <c r="L100" s="95">
        <v>4289.2</v>
      </c>
      <c r="M100" s="95">
        <v>0</v>
      </c>
      <c r="N100" s="95">
        <v>57657.099999999977</v>
      </c>
    </row>
    <row r="101" spans="1:14" x14ac:dyDescent="0.2">
      <c r="A101" s="56" t="s">
        <v>15</v>
      </c>
      <c r="B101" s="90"/>
      <c r="C101" s="100" t="s">
        <v>244</v>
      </c>
      <c r="D101" s="99" t="s">
        <v>265</v>
      </c>
      <c r="E101" s="98">
        <v>21155</v>
      </c>
      <c r="F101" s="97">
        <v>33213</v>
      </c>
      <c r="G101" s="96" t="s">
        <v>362</v>
      </c>
      <c r="H101" s="95">
        <v>43259</v>
      </c>
      <c r="I101" s="95">
        <v>0</v>
      </c>
      <c r="J101" s="95">
        <v>0</v>
      </c>
      <c r="K101" s="95">
        <v>6668.9800000000005</v>
      </c>
      <c r="L101" s="95">
        <v>3877.24</v>
      </c>
      <c r="M101" s="95">
        <v>0</v>
      </c>
      <c r="N101" s="95">
        <v>53805.220000000008</v>
      </c>
    </row>
    <row r="102" spans="1:14" x14ac:dyDescent="0.2">
      <c r="A102" s="56" t="s">
        <v>15</v>
      </c>
      <c r="B102" s="90"/>
      <c r="C102" s="100" t="s">
        <v>244</v>
      </c>
      <c r="D102" s="99" t="s">
        <v>265</v>
      </c>
      <c r="E102" s="98" t="s">
        <v>361</v>
      </c>
      <c r="F102" s="97">
        <v>42810</v>
      </c>
      <c r="G102" s="96" t="s">
        <v>360</v>
      </c>
      <c r="H102" s="95">
        <v>27899.59</v>
      </c>
      <c r="I102" s="95">
        <v>0</v>
      </c>
      <c r="J102" s="95">
        <v>0</v>
      </c>
      <c r="K102" s="95">
        <v>4310.5</v>
      </c>
      <c r="L102" s="95">
        <v>1977.7800000000002</v>
      </c>
      <c r="M102" s="95">
        <v>0</v>
      </c>
      <c r="N102" s="95">
        <v>34187.869999999995</v>
      </c>
    </row>
    <row r="103" spans="1:14" x14ac:dyDescent="0.2">
      <c r="A103" s="56" t="s">
        <v>15</v>
      </c>
      <c r="B103" s="90"/>
      <c r="C103" s="100" t="s">
        <v>244</v>
      </c>
      <c r="D103" s="99" t="s">
        <v>265</v>
      </c>
      <c r="E103" s="98">
        <v>20988</v>
      </c>
      <c r="F103" s="97">
        <v>44825</v>
      </c>
      <c r="G103" s="96" t="s">
        <v>359</v>
      </c>
      <c r="H103" s="95">
        <v>26111.269999999997</v>
      </c>
      <c r="I103" s="95">
        <v>0</v>
      </c>
      <c r="J103" s="95">
        <v>0</v>
      </c>
      <c r="K103" s="95">
        <v>4030.02</v>
      </c>
      <c r="L103" s="95">
        <v>1871.1600000000003</v>
      </c>
      <c r="M103" s="95">
        <v>0</v>
      </c>
      <c r="N103" s="95">
        <v>32012.449999999983</v>
      </c>
    </row>
    <row r="104" spans="1:14" x14ac:dyDescent="0.2">
      <c r="A104" s="56" t="s">
        <v>15</v>
      </c>
      <c r="B104" s="90"/>
      <c r="C104" s="100" t="s">
        <v>244</v>
      </c>
      <c r="D104" s="99" t="s">
        <v>265</v>
      </c>
      <c r="E104" s="98">
        <v>16343</v>
      </c>
      <c r="F104" s="97">
        <v>43219</v>
      </c>
      <c r="G104" s="96" t="s">
        <v>358</v>
      </c>
      <c r="H104" s="95">
        <v>28101.7</v>
      </c>
      <c r="I104" s="95">
        <v>0</v>
      </c>
      <c r="J104" s="95">
        <v>0</v>
      </c>
      <c r="K104" s="95">
        <v>4328.82</v>
      </c>
      <c r="L104" s="95">
        <v>2078.17</v>
      </c>
      <c r="M104" s="95">
        <v>0</v>
      </c>
      <c r="N104" s="95">
        <v>34508.689999999995</v>
      </c>
    </row>
    <row r="105" spans="1:14" x14ac:dyDescent="0.2">
      <c r="A105" s="56" t="s">
        <v>15</v>
      </c>
      <c r="B105" s="90"/>
      <c r="C105" s="100" t="s">
        <v>244</v>
      </c>
      <c r="D105" s="99" t="s">
        <v>265</v>
      </c>
      <c r="E105" s="98" t="s">
        <v>357</v>
      </c>
      <c r="F105" s="97">
        <v>43148</v>
      </c>
      <c r="G105" s="96" t="s">
        <v>356</v>
      </c>
      <c r="H105" s="95">
        <v>24241.55</v>
      </c>
      <c r="I105" s="95">
        <v>0</v>
      </c>
      <c r="J105" s="95">
        <v>0</v>
      </c>
      <c r="K105" s="95">
        <v>3778.51</v>
      </c>
      <c r="L105" s="95">
        <v>1826.13</v>
      </c>
      <c r="M105" s="95">
        <v>0</v>
      </c>
      <c r="N105" s="95">
        <v>29846.19</v>
      </c>
    </row>
    <row r="106" spans="1:14" x14ac:dyDescent="0.2">
      <c r="A106" s="56" t="s">
        <v>15</v>
      </c>
      <c r="B106" s="90"/>
      <c r="C106" s="100" t="s">
        <v>244</v>
      </c>
      <c r="D106" s="99" t="s">
        <v>265</v>
      </c>
      <c r="E106" s="98" t="s">
        <v>355</v>
      </c>
      <c r="F106" s="97">
        <v>11403</v>
      </c>
      <c r="G106" s="96" t="s">
        <v>354</v>
      </c>
      <c r="H106" s="95">
        <v>34211.75</v>
      </c>
      <c r="I106" s="95">
        <v>0</v>
      </c>
      <c r="J106" s="95">
        <v>0</v>
      </c>
      <c r="K106" s="95">
        <v>5270.0300000000007</v>
      </c>
      <c r="L106" s="95">
        <v>2713.6</v>
      </c>
      <c r="M106" s="95">
        <v>0</v>
      </c>
      <c r="N106" s="95">
        <v>42195.380000000005</v>
      </c>
    </row>
    <row r="107" spans="1:14" x14ac:dyDescent="0.2">
      <c r="A107" s="56" t="s">
        <v>15</v>
      </c>
      <c r="B107" s="90"/>
      <c r="C107" s="100" t="s">
        <v>244</v>
      </c>
      <c r="D107" s="99" t="s">
        <v>265</v>
      </c>
      <c r="E107" s="98" t="s">
        <v>353</v>
      </c>
      <c r="F107" s="97">
        <v>20370</v>
      </c>
      <c r="G107" s="96" t="s">
        <v>352</v>
      </c>
      <c r="H107" s="95">
        <v>81428.629999999976</v>
      </c>
      <c r="I107" s="95">
        <v>0</v>
      </c>
      <c r="J107" s="95">
        <v>0</v>
      </c>
      <c r="K107" s="95">
        <v>12537.249999999998</v>
      </c>
      <c r="L107" s="95">
        <v>9139.25</v>
      </c>
      <c r="M107" s="95">
        <v>28.3</v>
      </c>
      <c r="N107" s="95">
        <v>103133.42999999995</v>
      </c>
    </row>
    <row r="108" spans="1:14" x14ac:dyDescent="0.2">
      <c r="A108" s="56" t="s">
        <v>15</v>
      </c>
      <c r="B108" s="90"/>
      <c r="C108" s="100" t="s">
        <v>244</v>
      </c>
      <c r="D108" s="99" t="s">
        <v>265</v>
      </c>
      <c r="E108" s="98" t="s">
        <v>351</v>
      </c>
      <c r="F108" s="97">
        <v>42659</v>
      </c>
      <c r="G108" s="96" t="s">
        <v>350</v>
      </c>
      <c r="H108" s="95">
        <v>15466.25</v>
      </c>
      <c r="I108" s="95">
        <v>0</v>
      </c>
      <c r="J108" s="95">
        <v>0</v>
      </c>
      <c r="K108" s="95">
        <v>2180.75</v>
      </c>
      <c r="L108" s="95">
        <v>1224.6500000000001</v>
      </c>
      <c r="M108" s="95">
        <v>0</v>
      </c>
      <c r="N108" s="95">
        <v>18871.650000000001</v>
      </c>
    </row>
    <row r="109" spans="1:14" x14ac:dyDescent="0.2">
      <c r="A109" s="56" t="s">
        <v>15</v>
      </c>
      <c r="B109" s="90"/>
      <c r="C109" s="100" t="s">
        <v>244</v>
      </c>
      <c r="D109" s="99" t="s">
        <v>265</v>
      </c>
      <c r="E109" s="98">
        <v>22565</v>
      </c>
      <c r="F109" s="97">
        <v>45851</v>
      </c>
      <c r="G109" s="96" t="s">
        <v>349</v>
      </c>
      <c r="H109" s="95">
        <v>21190.5</v>
      </c>
      <c r="I109" s="95">
        <v>0</v>
      </c>
      <c r="J109" s="95">
        <v>0</v>
      </c>
      <c r="K109" s="95">
        <v>3296.2900000000009</v>
      </c>
      <c r="L109" s="95">
        <v>1359.4100000000003</v>
      </c>
      <c r="M109" s="95">
        <v>0</v>
      </c>
      <c r="N109" s="95">
        <v>25846.200000000004</v>
      </c>
    </row>
    <row r="110" spans="1:14" x14ac:dyDescent="0.2">
      <c r="A110" s="56" t="s">
        <v>15</v>
      </c>
      <c r="B110" s="90"/>
      <c r="C110" s="100" t="s">
        <v>244</v>
      </c>
      <c r="D110" s="99" t="s">
        <v>265</v>
      </c>
      <c r="E110" s="98">
        <v>24258</v>
      </c>
      <c r="F110" s="97">
        <v>46987</v>
      </c>
      <c r="G110" s="96" t="s">
        <v>348</v>
      </c>
      <c r="H110" s="95">
        <v>13909.5</v>
      </c>
      <c r="I110" s="95">
        <v>0</v>
      </c>
      <c r="J110" s="95">
        <v>0</v>
      </c>
      <c r="K110" s="95">
        <v>2292.2999999999997</v>
      </c>
      <c r="L110" s="95">
        <v>985.99000000000012</v>
      </c>
      <c r="M110" s="95">
        <v>0</v>
      </c>
      <c r="N110" s="95">
        <v>17187.789999999997</v>
      </c>
    </row>
    <row r="111" spans="1:14" x14ac:dyDescent="0.2">
      <c r="A111" s="56" t="s">
        <v>15</v>
      </c>
      <c r="B111" s="90"/>
      <c r="C111" s="100" t="s">
        <v>244</v>
      </c>
      <c r="D111" s="99" t="s">
        <v>265</v>
      </c>
      <c r="E111" s="98">
        <v>21033</v>
      </c>
      <c r="F111" s="97">
        <v>44858</v>
      </c>
      <c r="G111" s="96" t="s">
        <v>347</v>
      </c>
      <c r="H111" s="95">
        <v>34211.75</v>
      </c>
      <c r="I111" s="95">
        <v>0</v>
      </c>
      <c r="J111" s="95">
        <v>0</v>
      </c>
      <c r="K111" s="95">
        <v>5270.0300000000007</v>
      </c>
      <c r="L111" s="95">
        <v>2713.6</v>
      </c>
      <c r="M111" s="95">
        <v>0</v>
      </c>
      <c r="N111" s="95">
        <v>42195.380000000005</v>
      </c>
    </row>
    <row r="112" spans="1:14" x14ac:dyDescent="0.2">
      <c r="A112" s="56" t="s">
        <v>15</v>
      </c>
      <c r="B112" s="90"/>
      <c r="C112" s="100" t="s">
        <v>244</v>
      </c>
      <c r="D112" s="99" t="s">
        <v>265</v>
      </c>
      <c r="E112" s="98">
        <v>23704</v>
      </c>
      <c r="F112" s="97">
        <v>46636</v>
      </c>
      <c r="G112" s="96" t="s">
        <v>346</v>
      </c>
      <c r="H112" s="95">
        <v>27763.5</v>
      </c>
      <c r="I112" s="95">
        <v>0</v>
      </c>
      <c r="J112" s="95">
        <v>0</v>
      </c>
      <c r="K112" s="95">
        <v>4575.42</v>
      </c>
      <c r="L112" s="95">
        <v>2689.99</v>
      </c>
      <c r="M112" s="95">
        <v>0</v>
      </c>
      <c r="N112" s="95">
        <v>35028.910000000003</v>
      </c>
    </row>
    <row r="113" spans="1:14" x14ac:dyDescent="0.2">
      <c r="A113" s="56" t="s">
        <v>15</v>
      </c>
      <c r="B113" s="90"/>
      <c r="C113" s="100" t="s">
        <v>244</v>
      </c>
      <c r="D113" s="99" t="s">
        <v>265</v>
      </c>
      <c r="E113" s="98" t="s">
        <v>345</v>
      </c>
      <c r="F113" s="97">
        <v>12621</v>
      </c>
      <c r="G113" s="96" t="s">
        <v>344</v>
      </c>
      <c r="H113" s="95">
        <v>28501.48</v>
      </c>
      <c r="I113" s="95">
        <v>0</v>
      </c>
      <c r="J113" s="95">
        <v>0</v>
      </c>
      <c r="K113" s="95">
        <v>4392.8600000000006</v>
      </c>
      <c r="L113" s="95">
        <v>2188.3999999999996</v>
      </c>
      <c r="M113" s="95">
        <v>0</v>
      </c>
      <c r="N113" s="95">
        <v>35082.74</v>
      </c>
    </row>
    <row r="114" spans="1:14" x14ac:dyDescent="0.2">
      <c r="A114" s="56" t="s">
        <v>15</v>
      </c>
      <c r="B114" s="90"/>
      <c r="C114" s="100" t="s">
        <v>244</v>
      </c>
      <c r="D114" s="99" t="s">
        <v>265</v>
      </c>
      <c r="E114" s="98">
        <v>20946</v>
      </c>
      <c r="F114" s="97">
        <v>44818</v>
      </c>
      <c r="G114" s="96" t="s">
        <v>343</v>
      </c>
      <c r="H114" s="95">
        <v>26463.269999999997</v>
      </c>
      <c r="I114" s="95">
        <v>0</v>
      </c>
      <c r="J114" s="95">
        <v>0</v>
      </c>
      <c r="K114" s="95">
        <v>4088.02</v>
      </c>
      <c r="L114" s="95">
        <v>1907.7600000000002</v>
      </c>
      <c r="M114" s="95">
        <v>0</v>
      </c>
      <c r="N114" s="95">
        <v>32459.049999999988</v>
      </c>
    </row>
    <row r="115" spans="1:14" x14ac:dyDescent="0.2">
      <c r="A115" s="56" t="s">
        <v>15</v>
      </c>
      <c r="B115" s="90"/>
      <c r="C115" s="100" t="s">
        <v>244</v>
      </c>
      <c r="D115" s="99" t="s">
        <v>265</v>
      </c>
      <c r="E115" s="98" t="s">
        <v>342</v>
      </c>
      <c r="F115" s="97">
        <v>25734</v>
      </c>
      <c r="G115" s="96" t="s">
        <v>341</v>
      </c>
      <c r="H115" s="95">
        <v>44694.05</v>
      </c>
      <c r="I115" s="95">
        <v>0</v>
      </c>
      <c r="J115" s="95">
        <v>0</v>
      </c>
      <c r="K115" s="95">
        <v>6884.68</v>
      </c>
      <c r="L115" s="95">
        <v>4075.27</v>
      </c>
      <c r="M115" s="95">
        <v>0</v>
      </c>
      <c r="N115" s="95">
        <v>55653.999999999978</v>
      </c>
    </row>
    <row r="116" spans="1:14" x14ac:dyDescent="0.2">
      <c r="A116" s="56" t="s">
        <v>15</v>
      </c>
      <c r="B116" s="90"/>
      <c r="C116" s="100" t="s">
        <v>244</v>
      </c>
      <c r="D116" s="99" t="s">
        <v>265</v>
      </c>
      <c r="E116" s="98">
        <v>14347</v>
      </c>
      <c r="F116" s="97">
        <v>41816</v>
      </c>
      <c r="G116" s="96" t="s">
        <v>340</v>
      </c>
      <c r="H116" s="95">
        <v>28008.569999999996</v>
      </c>
      <c r="I116" s="95">
        <v>0</v>
      </c>
      <c r="J116" s="95">
        <v>0</v>
      </c>
      <c r="K116" s="95">
        <v>4275.0600000000004</v>
      </c>
      <c r="L116" s="95">
        <v>2107.2800000000002</v>
      </c>
      <c r="M116" s="95">
        <v>0</v>
      </c>
      <c r="N116" s="95">
        <v>34390.910000000003</v>
      </c>
    </row>
    <row r="117" spans="1:14" x14ac:dyDescent="0.2">
      <c r="A117" s="56" t="s">
        <v>15</v>
      </c>
      <c r="B117" s="90"/>
      <c r="C117" s="100" t="s">
        <v>244</v>
      </c>
      <c r="D117" s="99" t="s">
        <v>265</v>
      </c>
      <c r="E117" s="98">
        <v>23799</v>
      </c>
      <c r="F117" s="97">
        <v>46704</v>
      </c>
      <c r="G117" s="96" t="s">
        <v>339</v>
      </c>
      <c r="H117" s="95">
        <v>13909.5</v>
      </c>
      <c r="I117" s="95">
        <v>0</v>
      </c>
      <c r="J117" s="95">
        <v>0</v>
      </c>
      <c r="K117" s="95">
        <v>-1.1368683772161603E-13</v>
      </c>
      <c r="L117" s="95">
        <v>1359.7799999999997</v>
      </c>
      <c r="M117" s="95">
        <v>0</v>
      </c>
      <c r="N117" s="95">
        <v>15269.279999999999</v>
      </c>
    </row>
    <row r="118" spans="1:14" x14ac:dyDescent="0.2">
      <c r="A118" s="56" t="s">
        <v>15</v>
      </c>
      <c r="B118" s="90"/>
      <c r="C118" s="100" t="s">
        <v>244</v>
      </c>
      <c r="D118" s="99" t="s">
        <v>265</v>
      </c>
      <c r="E118" s="98" t="s">
        <v>338</v>
      </c>
      <c r="F118" s="97">
        <v>37050</v>
      </c>
      <c r="G118" s="96" t="s">
        <v>337</v>
      </c>
      <c r="H118" s="95">
        <v>14394.6</v>
      </c>
      <c r="I118" s="95">
        <v>0</v>
      </c>
      <c r="J118" s="95">
        <v>0</v>
      </c>
      <c r="K118" s="95">
        <v>2029.65</v>
      </c>
      <c r="L118" s="95">
        <v>1113.1999999999998</v>
      </c>
      <c r="M118" s="95">
        <v>0</v>
      </c>
      <c r="N118" s="95">
        <v>17537.45</v>
      </c>
    </row>
    <row r="119" spans="1:14" x14ac:dyDescent="0.2">
      <c r="A119" s="56" t="s">
        <v>15</v>
      </c>
      <c r="B119" s="90"/>
      <c r="C119" s="100" t="s">
        <v>244</v>
      </c>
      <c r="D119" s="99" t="s">
        <v>265</v>
      </c>
      <c r="E119" s="98" t="s">
        <v>336</v>
      </c>
      <c r="F119" s="97">
        <v>40014</v>
      </c>
      <c r="G119" s="96" t="s">
        <v>335</v>
      </c>
      <c r="H119" s="95">
        <v>18160.229999999963</v>
      </c>
      <c r="I119" s="95">
        <v>0</v>
      </c>
      <c r="J119" s="95">
        <v>0</v>
      </c>
      <c r="K119" s="95">
        <v>3366.6600000000008</v>
      </c>
      <c r="L119" s="95">
        <v>1453.2199999999998</v>
      </c>
      <c r="M119" s="95">
        <v>779.2900000000003</v>
      </c>
      <c r="N119" s="95">
        <v>23759.399999999936</v>
      </c>
    </row>
    <row r="120" spans="1:14" x14ac:dyDescent="0.2">
      <c r="A120" s="56" t="s">
        <v>15</v>
      </c>
      <c r="B120" s="90"/>
      <c r="C120" s="100" t="s">
        <v>244</v>
      </c>
      <c r="D120" s="99" t="s">
        <v>265</v>
      </c>
      <c r="E120" s="98" t="s">
        <v>334</v>
      </c>
      <c r="F120" s="97">
        <v>12073</v>
      </c>
      <c r="G120" s="96" t="s">
        <v>333</v>
      </c>
      <c r="H120" s="95">
        <v>48604.159999999989</v>
      </c>
      <c r="I120" s="95">
        <v>0</v>
      </c>
      <c r="J120" s="95">
        <v>0</v>
      </c>
      <c r="K120" s="95">
        <v>7467.48</v>
      </c>
      <c r="L120" s="95">
        <v>4601.8600000000006</v>
      </c>
      <c r="M120" s="95">
        <v>0</v>
      </c>
      <c r="N120" s="95">
        <v>60673.499999999978</v>
      </c>
    </row>
    <row r="121" spans="1:14" x14ac:dyDescent="0.2">
      <c r="A121" s="56" t="s">
        <v>15</v>
      </c>
      <c r="B121" s="90"/>
      <c r="C121" s="100" t="s">
        <v>244</v>
      </c>
      <c r="D121" s="99" t="s">
        <v>265</v>
      </c>
      <c r="E121" s="98">
        <v>24257</v>
      </c>
      <c r="F121" s="97">
        <v>46984</v>
      </c>
      <c r="G121" s="96" t="s">
        <v>332</v>
      </c>
      <c r="H121" s="95">
        <v>13909.5</v>
      </c>
      <c r="I121" s="95">
        <v>0</v>
      </c>
      <c r="J121" s="95">
        <v>0</v>
      </c>
      <c r="K121" s="95">
        <v>2292.2999999999997</v>
      </c>
      <c r="L121" s="95">
        <v>985.99000000000012</v>
      </c>
      <c r="M121" s="95">
        <v>0</v>
      </c>
      <c r="N121" s="95">
        <v>17187.79</v>
      </c>
    </row>
    <row r="122" spans="1:14" x14ac:dyDescent="0.2">
      <c r="A122" s="56" t="s">
        <v>15</v>
      </c>
      <c r="B122" s="90"/>
      <c r="C122" s="100" t="s">
        <v>244</v>
      </c>
      <c r="D122" s="99" t="s">
        <v>265</v>
      </c>
      <c r="E122" s="98" t="s">
        <v>331</v>
      </c>
      <c r="F122" s="97">
        <v>42724</v>
      </c>
      <c r="G122" s="96" t="s">
        <v>330</v>
      </c>
      <c r="H122" s="95">
        <v>14489.52</v>
      </c>
      <c r="I122" s="95">
        <v>0</v>
      </c>
      <c r="J122" s="95">
        <v>0</v>
      </c>
      <c r="K122" s="95">
        <v>2588.2700000000004</v>
      </c>
      <c r="L122" s="95">
        <v>876.66000000000008</v>
      </c>
      <c r="M122" s="95">
        <v>167.2800000000002</v>
      </c>
      <c r="N122" s="95">
        <v>18121.730000000003</v>
      </c>
    </row>
    <row r="123" spans="1:14" ht="13.5" thickBot="1" x14ac:dyDescent="0.25">
      <c r="A123" s="56" t="s">
        <v>10</v>
      </c>
      <c r="B123" s="90"/>
      <c r="C123" s="94" t="s">
        <v>270</v>
      </c>
      <c r="D123" s="93"/>
      <c r="E123" s="92"/>
      <c r="F123" s="91"/>
      <c r="H123" s="84">
        <f t="shared" ref="H123:N123" si="5">SUBTOTAL(9,H99:H122)</f>
        <v>693016.75999999989</v>
      </c>
      <c r="I123" s="84">
        <f t="shared" si="5"/>
        <v>0</v>
      </c>
      <c r="J123" s="84">
        <f t="shared" si="5"/>
        <v>0</v>
      </c>
      <c r="K123" s="84">
        <f t="shared" si="5"/>
        <v>105806.41000000002</v>
      </c>
      <c r="L123" s="84">
        <f t="shared" si="5"/>
        <v>58276.24</v>
      </c>
      <c r="M123" s="84">
        <f t="shared" si="5"/>
        <v>974.87000000000046</v>
      </c>
      <c r="N123" s="84">
        <f t="shared" si="5"/>
        <v>858074.27999999991</v>
      </c>
    </row>
    <row r="124" spans="1:14" x14ac:dyDescent="0.2">
      <c r="A124" s="56" t="s">
        <v>11</v>
      </c>
      <c r="B124" s="90"/>
      <c r="C124" s="55"/>
      <c r="F124" s="89"/>
      <c r="H124" s="60"/>
      <c r="I124" s="60"/>
      <c r="J124" s="60"/>
      <c r="K124" s="60"/>
      <c r="L124" s="60"/>
      <c r="M124" s="60"/>
      <c r="N124" s="60"/>
    </row>
    <row r="125" spans="1:14" ht="13.5" thickBot="1" x14ac:dyDescent="0.25">
      <c r="A125" s="56" t="s">
        <v>10</v>
      </c>
      <c r="C125" s="88" t="s">
        <v>329</v>
      </c>
      <c r="D125" s="87"/>
      <c r="E125" s="86"/>
      <c r="F125" s="85"/>
      <c r="G125" s="52"/>
      <c r="H125" s="84">
        <f t="shared" ref="H125:N125" si="6">SUBTOTAL(9,H53:H124)</f>
        <v>1008563.5900000001</v>
      </c>
      <c r="I125" s="84">
        <f t="shared" si="6"/>
        <v>3395.16</v>
      </c>
      <c r="J125" s="84">
        <f t="shared" si="6"/>
        <v>2333.35</v>
      </c>
      <c r="K125" s="84">
        <f t="shared" si="6"/>
        <v>158018.74999999997</v>
      </c>
      <c r="L125" s="84">
        <f t="shared" si="6"/>
        <v>75892.75</v>
      </c>
      <c r="M125" s="84">
        <f t="shared" si="6"/>
        <v>974.87000000000046</v>
      </c>
      <c r="N125" s="84">
        <f t="shared" si="6"/>
        <v>1249178.4699999995</v>
      </c>
    </row>
    <row r="126" spans="1:14" hidden="1" x14ac:dyDescent="0.2">
      <c r="A126" s="56" t="s">
        <v>269</v>
      </c>
      <c r="B126" s="90"/>
      <c r="C126" s="100" t="s">
        <v>168</v>
      </c>
      <c r="D126" s="99" t="s">
        <v>168</v>
      </c>
      <c r="E126" s="98"/>
      <c r="F126" s="97"/>
      <c r="G126" s="96">
        <v>0</v>
      </c>
      <c r="H126" s="95">
        <v>0</v>
      </c>
      <c r="I126" s="95">
        <v>0</v>
      </c>
      <c r="J126" s="95">
        <v>0</v>
      </c>
      <c r="K126" s="95">
        <v>0</v>
      </c>
      <c r="L126" s="95">
        <v>0</v>
      </c>
      <c r="M126" s="95">
        <v>0</v>
      </c>
      <c r="N126" s="95">
        <v>0</v>
      </c>
    </row>
    <row r="127" spans="1:14" ht="13.5" hidden="1" thickBot="1" x14ac:dyDescent="0.25">
      <c r="A127" s="56" t="s">
        <v>173</v>
      </c>
      <c r="B127" s="90"/>
      <c r="C127" s="94" t="s">
        <v>268</v>
      </c>
      <c r="D127" s="93"/>
      <c r="E127" s="92"/>
      <c r="F127" s="91"/>
      <c r="H127" s="84"/>
      <c r="I127" s="84"/>
      <c r="J127" s="84"/>
      <c r="K127" s="84"/>
      <c r="L127" s="84"/>
      <c r="M127" s="84"/>
      <c r="N127" s="84"/>
    </row>
    <row r="128" spans="1:14" hidden="1" x14ac:dyDescent="0.2">
      <c r="A128" s="56" t="s">
        <v>3</v>
      </c>
      <c r="B128" s="90"/>
      <c r="C128" s="55"/>
      <c r="F128" s="89"/>
      <c r="H128" s="60"/>
      <c r="I128" s="60"/>
      <c r="J128" s="60"/>
      <c r="K128" s="60"/>
      <c r="L128" s="60"/>
      <c r="M128" s="60"/>
      <c r="N128" s="60"/>
    </row>
    <row r="129" spans="1:14" ht="13.5" hidden="1" thickBot="1" x14ac:dyDescent="0.25">
      <c r="A129" s="56" t="s">
        <v>171</v>
      </c>
      <c r="C129" s="88" t="s">
        <v>267</v>
      </c>
      <c r="D129" s="87"/>
      <c r="E129" s="86"/>
      <c r="F129" s="85"/>
      <c r="G129" s="52"/>
      <c r="H129" s="84"/>
      <c r="I129" s="84"/>
      <c r="J129" s="84"/>
      <c r="K129" s="84"/>
      <c r="L129" s="84"/>
      <c r="M129" s="84"/>
      <c r="N129" s="84"/>
    </row>
  </sheetData>
  <sheetProtection sheet="1" objects="1" scenarios="1"/>
  <mergeCells count="8">
    <mergeCell ref="C39:N39"/>
    <mergeCell ref="C41:N41"/>
    <mergeCell ref="C43:N43"/>
    <mergeCell ref="C45:N45"/>
    <mergeCell ref="C38:N38"/>
    <mergeCell ref="C40:N40"/>
    <mergeCell ref="C42:N42"/>
    <mergeCell ref="C44:N44"/>
  </mergeCells>
  <pageMargins left="0.23622047244094491" right="0.19685039370078741" top="0.31496062992125984" bottom="0.39370078740157483" header="0.19685039370078741" footer="0.19685039370078741"/>
  <pageSetup paperSize="9" scale="88" fitToHeight="0" orientation="landscape" r:id="rId1"/>
  <headerFooter alignWithMargins="0"/>
  <rowBreaks count="1" manualBreakCount="1">
    <brk id="51" max="16383" man="1"/>
  </rowBreaks>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96">
    <pageSetUpPr fitToPage="1"/>
  </sheetPr>
  <dimension ref="A1:IV120"/>
  <sheetViews>
    <sheetView topLeftCell="C33" zoomScale="85" zoomScaleNormal="75" workbookViewId="0">
      <selection activeCell="G94" sqref="G94"/>
    </sheetView>
  </sheetViews>
  <sheetFormatPr defaultColWidth="9.140625" defaultRowHeight="12.75" x14ac:dyDescent="0.2"/>
  <cols>
    <col min="1" max="1" width="39.85546875" style="46" hidden="1" customWidth="1"/>
    <col min="2" max="2" width="15.85546875" style="46" hidden="1" customWidth="1"/>
    <col min="3" max="3" width="10.5703125" style="50" customWidth="1"/>
    <col min="4" max="4" width="12.7109375" style="49" customWidth="1"/>
    <col min="5" max="5" width="10.5703125" style="83" customWidth="1"/>
    <col min="6" max="6" width="12" style="83" customWidth="1"/>
    <col min="7" max="7" width="22.7109375" style="46" customWidth="1"/>
    <col min="8" max="8" width="12" style="46" customWidth="1"/>
    <col min="9" max="9" width="11.28515625" style="46" customWidth="1"/>
    <col min="10" max="10" width="14.28515625" style="46" customWidth="1"/>
    <col min="11" max="11" width="10.7109375" style="46" customWidth="1"/>
    <col min="12" max="12" width="10.5703125" style="46" customWidth="1"/>
    <col min="13" max="13" width="12.42578125" style="46" customWidth="1"/>
    <col min="14" max="14" width="13.85546875" style="46" bestFit="1" customWidth="1"/>
    <col min="15" max="16384" width="9.140625" style="46"/>
  </cols>
  <sheetData>
    <row r="1" spans="1:6" s="49" customFormat="1" hidden="1" x14ac:dyDescent="0.2">
      <c r="A1" s="56" t="s">
        <v>235</v>
      </c>
      <c r="B1" s="46"/>
      <c r="C1" s="50"/>
      <c r="E1" s="83"/>
      <c r="F1" s="83"/>
    </row>
    <row r="2" spans="1:6" s="49" customFormat="1" hidden="1" x14ac:dyDescent="0.2">
      <c r="A2" s="56" t="s">
        <v>234</v>
      </c>
      <c r="B2" s="56"/>
      <c r="C2" s="82"/>
      <c r="E2" s="83"/>
      <c r="F2" s="83"/>
    </row>
    <row r="3" spans="1:6" s="49" customFormat="1" hidden="1" x14ac:dyDescent="0.2">
      <c r="A3" s="56" t="s">
        <v>325</v>
      </c>
      <c r="B3" s="46"/>
      <c r="C3" s="50"/>
      <c r="E3" s="83"/>
      <c r="F3" s="83"/>
    </row>
    <row r="4" spans="1:6" s="49" customFormat="1" hidden="1" x14ac:dyDescent="0.2">
      <c r="A4" s="56" t="s">
        <v>324</v>
      </c>
      <c r="B4" s="46"/>
      <c r="C4" s="50"/>
      <c r="E4" s="83"/>
      <c r="F4" s="83"/>
    </row>
    <row r="5" spans="1:6" s="49" customFormat="1" hidden="1" x14ac:dyDescent="0.2">
      <c r="A5" s="56" t="s">
        <v>323</v>
      </c>
      <c r="B5" s="46"/>
      <c r="C5" s="50"/>
      <c r="E5" s="83"/>
      <c r="F5" s="83"/>
    </row>
    <row r="6" spans="1:6" s="49" customFormat="1" hidden="1" x14ac:dyDescent="0.2">
      <c r="A6" s="56" t="s">
        <v>322</v>
      </c>
      <c r="B6" s="46"/>
      <c r="C6" s="50"/>
      <c r="E6" s="83"/>
      <c r="F6" s="83"/>
    </row>
    <row r="7" spans="1:6" s="49" customFormat="1" hidden="1" x14ac:dyDescent="0.2">
      <c r="A7" s="56" t="s">
        <v>321</v>
      </c>
      <c r="B7" s="46"/>
      <c r="C7" s="50"/>
      <c r="E7" s="83"/>
      <c r="F7" s="83"/>
    </row>
    <row r="8" spans="1:6" s="49" customFormat="1" hidden="1" x14ac:dyDescent="0.2">
      <c r="A8" s="56" t="s">
        <v>320</v>
      </c>
      <c r="B8" s="46"/>
      <c r="C8" s="50"/>
      <c r="E8" s="83"/>
      <c r="F8" s="83"/>
    </row>
    <row r="9" spans="1:6" s="49" customFormat="1" hidden="1" x14ac:dyDescent="0.2">
      <c r="A9" s="56" t="s">
        <v>319</v>
      </c>
      <c r="B9" s="46"/>
      <c r="C9" s="50"/>
      <c r="E9" s="83"/>
      <c r="F9" s="83"/>
    </row>
    <row r="10" spans="1:6" s="49" customFormat="1" hidden="1" x14ac:dyDescent="0.2">
      <c r="A10" s="56" t="s">
        <v>318</v>
      </c>
      <c r="B10" s="46"/>
      <c r="C10" s="50"/>
      <c r="E10" s="83"/>
      <c r="F10" s="83"/>
    </row>
    <row r="11" spans="1:6" s="49" customFormat="1" hidden="1" x14ac:dyDescent="0.2">
      <c r="A11" s="56" t="s">
        <v>317</v>
      </c>
      <c r="B11" s="46"/>
      <c r="C11" s="50"/>
      <c r="E11" s="83"/>
      <c r="F11" s="83"/>
    </row>
    <row r="12" spans="1:6" s="49" customFormat="1" hidden="1" x14ac:dyDescent="0.2">
      <c r="A12" s="56" t="s">
        <v>316</v>
      </c>
      <c r="B12" s="46"/>
      <c r="C12" s="50"/>
      <c r="E12" s="83"/>
      <c r="F12" s="83"/>
    </row>
    <row r="13" spans="1:6" s="49" customFormat="1" hidden="1" x14ac:dyDescent="0.2">
      <c r="A13" s="56" t="s">
        <v>315</v>
      </c>
      <c r="B13" s="46"/>
      <c r="C13" s="50"/>
      <c r="E13" s="83"/>
      <c r="F13" s="83"/>
    </row>
    <row r="14" spans="1:6" s="49" customFormat="1" hidden="1" x14ac:dyDescent="0.2">
      <c r="A14" s="56" t="s">
        <v>314</v>
      </c>
      <c r="B14" s="46"/>
      <c r="C14" s="50"/>
      <c r="E14" s="83"/>
      <c r="F14" s="83"/>
    </row>
    <row r="15" spans="1:6" s="49" customFormat="1" hidden="1" x14ac:dyDescent="0.2">
      <c r="A15" s="56" t="s">
        <v>313</v>
      </c>
      <c r="B15" s="46"/>
      <c r="C15" s="50"/>
      <c r="E15" s="83"/>
      <c r="F15" s="83"/>
    </row>
    <row r="16" spans="1:6" s="49" customFormat="1" hidden="1" x14ac:dyDescent="0.2">
      <c r="A16" s="56" t="s">
        <v>312</v>
      </c>
      <c r="B16" s="46"/>
      <c r="C16" s="50"/>
      <c r="E16" s="83"/>
      <c r="F16" s="83"/>
    </row>
    <row r="17" spans="1:256" hidden="1" x14ac:dyDescent="0.2">
      <c r="A17" s="56" t="s">
        <v>311</v>
      </c>
    </row>
    <row r="18" spans="1:256" hidden="1" x14ac:dyDescent="0.2">
      <c r="A18" s="56" t="s">
        <v>310</v>
      </c>
    </row>
    <row r="19" spans="1:256" hidden="1" x14ac:dyDescent="0.2">
      <c r="A19" s="56" t="s">
        <v>309</v>
      </c>
    </row>
    <row r="20" spans="1:256" hidden="1" x14ac:dyDescent="0.2">
      <c r="A20" s="56" t="s">
        <v>308</v>
      </c>
    </row>
    <row r="21" spans="1:256" hidden="1" x14ac:dyDescent="0.2">
      <c r="A21" s="56" t="s">
        <v>307</v>
      </c>
    </row>
    <row r="22" spans="1:256" hidden="1" x14ac:dyDescent="0.2">
      <c r="A22" s="56" t="s">
        <v>306</v>
      </c>
    </row>
    <row r="23" spans="1:256" hidden="1" x14ac:dyDescent="0.2">
      <c r="A23" s="56" t="s">
        <v>229</v>
      </c>
    </row>
    <row r="24" spans="1:256" hidden="1" x14ac:dyDescent="0.2">
      <c r="A24" s="56" t="s">
        <v>305</v>
      </c>
    </row>
    <row r="25" spans="1:256" hidden="1" x14ac:dyDescent="0.2">
      <c r="A25" s="56" t="s">
        <v>304</v>
      </c>
    </row>
    <row r="26" spans="1:256" hidden="1" x14ac:dyDescent="0.2">
      <c r="A26" s="122" t="s">
        <v>303</v>
      </c>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hidden="1" x14ac:dyDescent="0.2">
      <c r="A27" s="56" t="s">
        <v>226</v>
      </c>
    </row>
    <row r="28" spans="1:256" hidden="1" x14ac:dyDescent="0.2">
      <c r="A28" s="56" t="s">
        <v>302</v>
      </c>
    </row>
    <row r="29" spans="1:256" hidden="1" x14ac:dyDescent="0.2">
      <c r="A29" s="46" t="s">
        <v>301</v>
      </c>
    </row>
    <row r="30" spans="1:256" hidden="1" x14ac:dyDescent="0.2">
      <c r="A30" s="46" t="s">
        <v>223</v>
      </c>
    </row>
    <row r="31" spans="1:256" hidden="1" x14ac:dyDescent="0.2">
      <c r="A31" s="56" t="s">
        <v>115</v>
      </c>
      <c r="B31" s="56"/>
      <c r="C31" s="82"/>
      <c r="G31" s="77"/>
      <c r="H31" s="77"/>
      <c r="I31" s="117"/>
      <c r="J31" s="116"/>
      <c r="K31" s="56"/>
      <c r="L31" s="56"/>
      <c r="M31" s="56"/>
    </row>
    <row r="32" spans="1:256" hidden="1" x14ac:dyDescent="0.2">
      <c r="A32" s="56" t="s">
        <v>113</v>
      </c>
      <c r="B32" s="56" t="s">
        <v>300</v>
      </c>
      <c r="C32" s="80" t="s">
        <v>110</v>
      </c>
      <c r="D32" s="80" t="s">
        <v>222</v>
      </c>
      <c r="E32" s="119" t="s">
        <v>299</v>
      </c>
      <c r="F32" s="121" t="s">
        <v>298</v>
      </c>
      <c r="G32" s="117" t="s">
        <v>297</v>
      </c>
      <c r="H32" s="117" t="s">
        <v>296</v>
      </c>
      <c r="I32" s="117" t="s">
        <v>296</v>
      </c>
      <c r="J32" s="117" t="s">
        <v>296</v>
      </c>
      <c r="K32" s="117" t="s">
        <v>296</v>
      </c>
      <c r="L32" s="117" t="s">
        <v>296</v>
      </c>
      <c r="M32" s="117" t="s">
        <v>296</v>
      </c>
      <c r="N32" s="117" t="s">
        <v>296</v>
      </c>
    </row>
    <row r="33" spans="1:14" x14ac:dyDescent="0.2">
      <c r="A33" s="56"/>
      <c r="B33" s="56"/>
      <c r="C33" s="80"/>
      <c r="D33" s="80"/>
      <c r="E33" s="119"/>
      <c r="F33" s="121"/>
      <c r="G33" s="117"/>
      <c r="H33" s="117"/>
      <c r="I33" s="117"/>
      <c r="J33" s="117"/>
      <c r="K33" s="117"/>
      <c r="L33" s="117"/>
      <c r="M33" s="117"/>
      <c r="N33" s="117"/>
    </row>
    <row r="34" spans="1:14" hidden="1" x14ac:dyDescent="0.2">
      <c r="A34" s="56" t="s">
        <v>295</v>
      </c>
      <c r="C34" s="82"/>
      <c r="D34" s="80"/>
      <c r="E34" s="119"/>
      <c r="F34" s="121"/>
      <c r="G34" s="117"/>
      <c r="H34" s="117" t="s">
        <v>294</v>
      </c>
      <c r="I34" s="117" t="s">
        <v>293</v>
      </c>
      <c r="J34" s="116" t="s">
        <v>292</v>
      </c>
      <c r="K34" s="117" t="s">
        <v>291</v>
      </c>
      <c r="L34" s="117" t="s">
        <v>290</v>
      </c>
      <c r="M34" s="117" t="s">
        <v>277</v>
      </c>
      <c r="N34" s="117"/>
    </row>
    <row r="35" spans="1:14" x14ac:dyDescent="0.2">
      <c r="C35" s="120"/>
      <c r="D35" s="46"/>
      <c r="E35" s="119"/>
      <c r="F35" s="118"/>
      <c r="G35" s="77"/>
      <c r="H35" s="77"/>
      <c r="I35" s="117"/>
      <c r="J35" s="116"/>
      <c r="K35" s="56"/>
      <c r="L35" s="56"/>
      <c r="M35" s="56"/>
    </row>
    <row r="36" spans="1:14" ht="15.75" x14ac:dyDescent="0.25">
      <c r="B36" s="115"/>
      <c r="C36" s="114"/>
      <c r="D36" s="68"/>
      <c r="E36" s="66"/>
      <c r="F36" s="105"/>
      <c r="G36" s="104"/>
      <c r="H36" s="104"/>
      <c r="I36" s="103"/>
      <c r="J36" s="102"/>
      <c r="K36" s="102"/>
      <c r="L36" s="102"/>
      <c r="M36" s="102"/>
      <c r="N36" s="102"/>
    </row>
    <row r="37" spans="1:14" x14ac:dyDescent="0.2">
      <c r="C37" s="46"/>
    </row>
    <row r="38" spans="1:14" ht="15.75" hidden="1" x14ac:dyDescent="0.25">
      <c r="A38" s="56" t="s">
        <v>102</v>
      </c>
      <c r="C38" s="267" t="s">
        <v>217</v>
      </c>
      <c r="D38" s="267"/>
      <c r="E38" s="267"/>
      <c r="F38" s="267"/>
      <c r="G38" s="267"/>
      <c r="H38" s="267"/>
      <c r="I38" s="267"/>
      <c r="J38" s="267"/>
      <c r="K38" s="267"/>
      <c r="L38" s="267"/>
      <c r="M38" s="267"/>
      <c r="N38" s="267"/>
    </row>
    <row r="39" spans="1:14" ht="15.75" x14ac:dyDescent="0.25">
      <c r="A39" s="56" t="s">
        <v>214</v>
      </c>
      <c r="C39" s="267" t="s">
        <v>217</v>
      </c>
      <c r="D39" s="267"/>
      <c r="E39" s="267"/>
      <c r="F39" s="267"/>
      <c r="G39" s="267"/>
      <c r="H39" s="267"/>
      <c r="I39" s="267"/>
      <c r="J39" s="267"/>
      <c r="K39" s="267"/>
      <c r="L39" s="267"/>
      <c r="M39" s="267"/>
      <c r="N39" s="267"/>
    </row>
    <row r="40" spans="1:14" ht="15.75" hidden="1" x14ac:dyDescent="0.25">
      <c r="A40" s="56" t="s">
        <v>102</v>
      </c>
      <c r="C40" s="267" t="s">
        <v>289</v>
      </c>
      <c r="D40" s="267"/>
      <c r="E40" s="267"/>
      <c r="F40" s="267"/>
      <c r="G40" s="267"/>
      <c r="H40" s="267"/>
      <c r="I40" s="267"/>
      <c r="J40" s="267"/>
      <c r="K40" s="267"/>
      <c r="L40" s="267"/>
      <c r="M40" s="267"/>
      <c r="N40" s="267"/>
    </row>
    <row r="41" spans="1:14" ht="15.75" x14ac:dyDescent="0.25">
      <c r="A41" s="56" t="s">
        <v>214</v>
      </c>
      <c r="C41" s="267" t="s">
        <v>289</v>
      </c>
      <c r="D41" s="267"/>
      <c r="E41" s="267"/>
      <c r="F41" s="267"/>
      <c r="G41" s="267"/>
      <c r="H41" s="267"/>
      <c r="I41" s="267"/>
      <c r="J41" s="267"/>
      <c r="K41" s="267"/>
      <c r="L41" s="267"/>
      <c r="M41" s="267"/>
      <c r="N41" s="267"/>
    </row>
    <row r="42" spans="1:14" hidden="1" x14ac:dyDescent="0.2">
      <c r="A42" s="56" t="s">
        <v>102</v>
      </c>
      <c r="C42" s="268" t="s">
        <v>215</v>
      </c>
      <c r="D42" s="268"/>
      <c r="E42" s="268"/>
      <c r="F42" s="268"/>
      <c r="G42" s="268"/>
      <c r="H42" s="268"/>
      <c r="I42" s="268"/>
      <c r="J42" s="268"/>
      <c r="K42" s="268"/>
      <c r="L42" s="268"/>
      <c r="M42" s="268"/>
      <c r="N42" s="268"/>
    </row>
    <row r="43" spans="1:14" x14ac:dyDescent="0.2">
      <c r="A43" s="56" t="s">
        <v>214</v>
      </c>
      <c r="C43" s="268" t="s">
        <v>405</v>
      </c>
      <c r="D43" s="268"/>
      <c r="E43" s="268"/>
      <c r="F43" s="268"/>
      <c r="G43" s="268"/>
      <c r="H43" s="268"/>
      <c r="I43" s="268"/>
      <c r="J43" s="268"/>
      <c r="K43" s="268"/>
      <c r="L43" s="268"/>
      <c r="M43" s="268"/>
      <c r="N43" s="268"/>
    </row>
    <row r="44" spans="1:14" hidden="1" x14ac:dyDescent="0.2">
      <c r="A44" s="46" t="s">
        <v>102</v>
      </c>
      <c r="C44" s="269" t="s">
        <v>288</v>
      </c>
      <c r="D44" s="269"/>
      <c r="E44" s="269"/>
      <c r="F44" s="269"/>
      <c r="G44" s="269"/>
      <c r="H44" s="269"/>
      <c r="I44" s="269"/>
      <c r="J44" s="269"/>
      <c r="K44" s="269"/>
      <c r="L44" s="269"/>
      <c r="M44" s="269"/>
      <c r="N44" s="269"/>
    </row>
    <row r="45" spans="1:14" x14ac:dyDescent="0.2">
      <c r="A45" s="46" t="s">
        <v>214</v>
      </c>
      <c r="C45" s="269" t="s">
        <v>404</v>
      </c>
      <c r="D45" s="269"/>
      <c r="E45" s="269"/>
      <c r="F45" s="269"/>
      <c r="G45" s="269"/>
      <c r="H45" s="269"/>
      <c r="I45" s="269"/>
      <c r="J45" s="269"/>
      <c r="K45" s="269"/>
      <c r="L45" s="269"/>
      <c r="M45" s="269"/>
      <c r="N45" s="269"/>
    </row>
    <row r="46" spans="1:14" ht="13.5" thickBot="1" x14ac:dyDescent="0.25">
      <c r="C46" s="113"/>
      <c r="D46" s="113"/>
      <c r="E46" s="113"/>
      <c r="F46" s="113"/>
      <c r="G46" s="113"/>
      <c r="H46" s="113"/>
      <c r="I46" s="113"/>
      <c r="J46" s="113"/>
      <c r="K46" s="113"/>
      <c r="L46" s="113"/>
      <c r="M46" s="113"/>
      <c r="N46" s="113"/>
    </row>
    <row r="47" spans="1:14" s="106" customFormat="1" ht="32.25" thickBot="1" x14ac:dyDescent="0.3">
      <c r="C47" s="112" t="s">
        <v>287</v>
      </c>
      <c r="D47" s="112" t="s">
        <v>286</v>
      </c>
      <c r="E47" s="111" t="s">
        <v>285</v>
      </c>
      <c r="F47" s="110" t="s">
        <v>284</v>
      </c>
      <c r="G47" s="109" t="s">
        <v>283</v>
      </c>
      <c r="H47" s="109" t="s">
        <v>282</v>
      </c>
      <c r="I47" s="108" t="s">
        <v>281</v>
      </c>
      <c r="J47" s="107" t="s">
        <v>280</v>
      </c>
      <c r="K47" s="107" t="s">
        <v>279</v>
      </c>
      <c r="L47" s="107" t="s">
        <v>278</v>
      </c>
      <c r="M47" s="107" t="s">
        <v>277</v>
      </c>
      <c r="N47" s="107" t="s">
        <v>276</v>
      </c>
    </row>
    <row r="48" spans="1:14" s="101" customFormat="1" ht="15.75" hidden="1" x14ac:dyDescent="0.25">
      <c r="A48" s="46" t="s">
        <v>207</v>
      </c>
      <c r="C48" s="68"/>
      <c r="D48" s="68"/>
      <c r="E48" s="66"/>
      <c r="F48" s="105"/>
      <c r="G48" s="104"/>
      <c r="H48" s="104"/>
      <c r="I48" s="103"/>
      <c r="J48" s="102"/>
      <c r="K48" s="102"/>
      <c r="L48" s="102"/>
      <c r="M48" s="102"/>
      <c r="N48" s="102"/>
    </row>
    <row r="49" spans="1:14" ht="15.75" hidden="1" customHeight="1" x14ac:dyDescent="0.2">
      <c r="A49" s="46" t="s">
        <v>206</v>
      </c>
    </row>
    <row r="50" spans="1:14" hidden="1" x14ac:dyDescent="0.2">
      <c r="A50" s="56" t="s">
        <v>275</v>
      </c>
    </row>
    <row r="51" spans="1:14" hidden="1" x14ac:dyDescent="0.2">
      <c r="A51" s="56" t="s">
        <v>203</v>
      </c>
      <c r="C51" s="55"/>
      <c r="F51" s="89"/>
      <c r="H51" s="60"/>
      <c r="I51" s="60"/>
      <c r="J51" s="60"/>
      <c r="K51" s="60"/>
      <c r="L51" s="60"/>
      <c r="M51" s="60"/>
      <c r="N51" s="60"/>
    </row>
    <row r="52" spans="1:14" x14ac:dyDescent="0.2">
      <c r="A52" s="56" t="s">
        <v>16</v>
      </c>
    </row>
    <row r="53" spans="1:14" x14ac:dyDescent="0.2">
      <c r="A53" s="56" t="s">
        <v>16</v>
      </c>
      <c r="C53" s="55"/>
      <c r="F53" s="89"/>
      <c r="H53" s="60"/>
      <c r="I53" s="60"/>
      <c r="J53" s="60"/>
      <c r="K53" s="60"/>
      <c r="L53" s="60"/>
      <c r="M53" s="60"/>
      <c r="N53" s="60"/>
    </row>
    <row r="54" spans="1:14" x14ac:dyDescent="0.2">
      <c r="A54" s="56" t="s">
        <v>15</v>
      </c>
      <c r="B54" s="90"/>
      <c r="C54" s="100" t="s">
        <v>200</v>
      </c>
      <c r="D54" s="99" t="s">
        <v>265</v>
      </c>
      <c r="E54" s="98">
        <v>10710</v>
      </c>
      <c r="F54" s="97">
        <v>51025</v>
      </c>
      <c r="G54" s="96" t="s">
        <v>403</v>
      </c>
      <c r="H54" s="95">
        <v>1866.84</v>
      </c>
      <c r="I54" s="95">
        <v>0</v>
      </c>
      <c r="J54" s="95">
        <v>0</v>
      </c>
      <c r="K54" s="95">
        <v>410.7</v>
      </c>
      <c r="L54" s="95">
        <v>117.39</v>
      </c>
      <c r="M54" s="95">
        <v>0</v>
      </c>
      <c r="N54" s="95">
        <v>2394.9299999999998</v>
      </c>
    </row>
    <row r="55" spans="1:14" x14ac:dyDescent="0.2">
      <c r="A55" s="56" t="s">
        <v>15</v>
      </c>
      <c r="B55" s="90"/>
      <c r="C55" s="100" t="s">
        <v>200</v>
      </c>
      <c r="D55" s="99" t="s">
        <v>265</v>
      </c>
      <c r="E55" s="98">
        <v>16037</v>
      </c>
      <c r="F55" s="97">
        <v>41145</v>
      </c>
      <c r="G55" s="96" t="s">
        <v>402</v>
      </c>
      <c r="H55" s="95">
        <v>2545.91</v>
      </c>
      <c r="I55" s="95">
        <v>0</v>
      </c>
      <c r="J55" s="95">
        <v>0</v>
      </c>
      <c r="K55" s="95">
        <v>560.1</v>
      </c>
      <c r="L55" s="95">
        <v>188.01</v>
      </c>
      <c r="M55" s="95">
        <v>0</v>
      </c>
      <c r="N55" s="95">
        <v>3294.02</v>
      </c>
    </row>
    <row r="56" spans="1:14" ht="13.5" thickBot="1" x14ac:dyDescent="0.25">
      <c r="A56" s="56" t="s">
        <v>10</v>
      </c>
      <c r="B56" s="90"/>
      <c r="C56" s="94" t="s">
        <v>274</v>
      </c>
      <c r="D56" s="93"/>
      <c r="E56" s="92"/>
      <c r="F56" s="91"/>
      <c r="H56" s="84">
        <f t="shared" ref="H56:N56" si="0">SUBTOTAL(9,H54:H55)</f>
        <v>4412.75</v>
      </c>
      <c r="I56" s="84">
        <f t="shared" si="0"/>
        <v>0</v>
      </c>
      <c r="J56" s="84">
        <f t="shared" si="0"/>
        <v>0</v>
      </c>
      <c r="K56" s="84">
        <f t="shared" si="0"/>
        <v>970.8</v>
      </c>
      <c r="L56" s="84">
        <f t="shared" si="0"/>
        <v>305.39999999999998</v>
      </c>
      <c r="M56" s="84">
        <f t="shared" si="0"/>
        <v>0</v>
      </c>
      <c r="N56" s="84">
        <f t="shared" si="0"/>
        <v>5688.95</v>
      </c>
    </row>
    <row r="57" spans="1:14" x14ac:dyDescent="0.2">
      <c r="A57" s="56" t="s">
        <v>11</v>
      </c>
      <c r="B57" s="90"/>
      <c r="C57" s="55"/>
      <c r="F57" s="89"/>
      <c r="H57" s="60"/>
      <c r="I57" s="60"/>
      <c r="J57" s="60"/>
      <c r="K57" s="60"/>
      <c r="L57" s="60"/>
      <c r="M57" s="60"/>
      <c r="N57" s="60"/>
    </row>
    <row r="58" spans="1:14" x14ac:dyDescent="0.2">
      <c r="A58" s="56" t="s">
        <v>16</v>
      </c>
      <c r="C58" s="55"/>
      <c r="F58" s="89"/>
      <c r="H58" s="60"/>
      <c r="I58" s="60"/>
      <c r="J58" s="60"/>
      <c r="K58" s="60"/>
      <c r="L58" s="60"/>
      <c r="M58" s="60"/>
      <c r="N58" s="60"/>
    </row>
    <row r="59" spans="1:14" x14ac:dyDescent="0.2">
      <c r="A59" s="56" t="s">
        <v>15</v>
      </c>
      <c r="B59" s="90"/>
      <c r="C59" s="100" t="s">
        <v>198</v>
      </c>
      <c r="D59" s="99" t="s">
        <v>265</v>
      </c>
      <c r="E59" s="98" t="s">
        <v>400</v>
      </c>
      <c r="F59" s="97">
        <v>42655</v>
      </c>
      <c r="G59" s="96" t="s">
        <v>375</v>
      </c>
      <c r="H59" s="95">
        <v>445</v>
      </c>
      <c r="I59" s="95">
        <v>0</v>
      </c>
      <c r="J59" s="95">
        <v>0</v>
      </c>
      <c r="K59" s="95">
        <v>97.9</v>
      </c>
      <c r="L59" s="95">
        <v>0</v>
      </c>
      <c r="M59" s="95">
        <v>0</v>
      </c>
      <c r="N59" s="95">
        <v>542.9</v>
      </c>
    </row>
    <row r="60" spans="1:14" x14ac:dyDescent="0.2">
      <c r="A60" s="56" t="s">
        <v>15</v>
      </c>
      <c r="B60" s="90"/>
      <c r="C60" s="100" t="s">
        <v>198</v>
      </c>
      <c r="D60" s="99" t="s">
        <v>265</v>
      </c>
      <c r="E60" s="98" t="s">
        <v>399</v>
      </c>
      <c r="F60" s="97">
        <v>31468</v>
      </c>
      <c r="G60" s="96" t="s">
        <v>398</v>
      </c>
      <c r="H60" s="95">
        <v>1057.1400000000001</v>
      </c>
      <c r="I60" s="95">
        <v>0</v>
      </c>
      <c r="J60" s="95">
        <v>0</v>
      </c>
      <c r="K60" s="95">
        <v>232.57</v>
      </c>
      <c r="L60" s="95">
        <v>33.18</v>
      </c>
      <c r="M60" s="95">
        <v>0</v>
      </c>
      <c r="N60" s="95">
        <v>1322.89</v>
      </c>
    </row>
    <row r="61" spans="1:14" x14ac:dyDescent="0.2">
      <c r="A61" s="56" t="s">
        <v>15</v>
      </c>
      <c r="B61" s="90"/>
      <c r="C61" s="100" t="s">
        <v>198</v>
      </c>
      <c r="D61" s="99" t="s">
        <v>265</v>
      </c>
      <c r="E61" s="98">
        <v>21392</v>
      </c>
      <c r="F61" s="97">
        <v>45120</v>
      </c>
      <c r="G61" s="96" t="s">
        <v>397</v>
      </c>
      <c r="H61" s="95">
        <v>1483.32</v>
      </c>
      <c r="I61" s="95">
        <v>0</v>
      </c>
      <c r="J61" s="95">
        <v>0</v>
      </c>
      <c r="K61" s="95">
        <v>326.33</v>
      </c>
      <c r="L61" s="95">
        <v>77.5</v>
      </c>
      <c r="M61" s="95">
        <v>0</v>
      </c>
      <c r="N61" s="95">
        <v>1887.1499999999999</v>
      </c>
    </row>
    <row r="62" spans="1:14" x14ac:dyDescent="0.2">
      <c r="A62" s="56" t="s">
        <v>15</v>
      </c>
      <c r="B62" s="90"/>
      <c r="C62" s="100" t="s">
        <v>198</v>
      </c>
      <c r="D62" s="99" t="s">
        <v>265</v>
      </c>
      <c r="E62" s="98">
        <v>10471002</v>
      </c>
      <c r="F62" s="97">
        <v>7701</v>
      </c>
      <c r="G62" s="96" t="s">
        <v>396</v>
      </c>
      <c r="H62" s="95">
        <v>1436.37</v>
      </c>
      <c r="I62" s="95">
        <v>0</v>
      </c>
      <c r="J62" s="95">
        <v>0</v>
      </c>
      <c r="K62" s="95">
        <v>316</v>
      </c>
      <c r="L62" s="95">
        <v>72.62</v>
      </c>
      <c r="M62" s="95">
        <v>0</v>
      </c>
      <c r="N62" s="95">
        <v>1824.9899999999998</v>
      </c>
    </row>
    <row r="63" spans="1:14" x14ac:dyDescent="0.2">
      <c r="A63" s="56" t="s">
        <v>15</v>
      </c>
      <c r="B63" s="90"/>
      <c r="C63" s="100" t="s">
        <v>198</v>
      </c>
      <c r="D63" s="99" t="s">
        <v>265</v>
      </c>
      <c r="E63" s="98" t="s">
        <v>395</v>
      </c>
      <c r="F63" s="97">
        <v>32404</v>
      </c>
      <c r="G63" s="96" t="s">
        <v>394</v>
      </c>
      <c r="H63" s="95">
        <v>850.87</v>
      </c>
      <c r="I63" s="95">
        <v>0</v>
      </c>
      <c r="J63" s="95">
        <v>0</v>
      </c>
      <c r="K63" s="95">
        <v>187.19</v>
      </c>
      <c r="L63" s="95">
        <v>11.73</v>
      </c>
      <c r="M63" s="95">
        <v>0</v>
      </c>
      <c r="N63" s="95">
        <v>1049.79</v>
      </c>
    </row>
    <row r="64" spans="1:14" x14ac:dyDescent="0.2">
      <c r="A64" s="56" t="s">
        <v>15</v>
      </c>
      <c r="B64" s="90"/>
      <c r="C64" s="100" t="s">
        <v>198</v>
      </c>
      <c r="D64" s="99" t="s">
        <v>265</v>
      </c>
      <c r="E64" s="98">
        <v>10553</v>
      </c>
      <c r="F64" s="97">
        <v>6189</v>
      </c>
      <c r="G64" s="96" t="s">
        <v>393</v>
      </c>
      <c r="H64" s="95">
        <v>1855.56</v>
      </c>
      <c r="I64" s="95">
        <v>6.5</v>
      </c>
      <c r="J64" s="95">
        <v>0</v>
      </c>
      <c r="K64" s="95">
        <v>409.65</v>
      </c>
      <c r="L64" s="95">
        <v>116.89</v>
      </c>
      <c r="M64" s="95">
        <v>0</v>
      </c>
      <c r="N64" s="95">
        <v>2388.6</v>
      </c>
    </row>
    <row r="65" spans="1:14" x14ac:dyDescent="0.2">
      <c r="A65" s="56" t="s">
        <v>15</v>
      </c>
      <c r="B65" s="90"/>
      <c r="C65" s="100" t="s">
        <v>198</v>
      </c>
      <c r="D65" s="99" t="s">
        <v>265</v>
      </c>
      <c r="E65" s="98" t="s">
        <v>392</v>
      </c>
      <c r="F65" s="97">
        <v>7953</v>
      </c>
      <c r="G65" s="96" t="s">
        <v>391</v>
      </c>
      <c r="H65" s="95">
        <v>1998.3</v>
      </c>
      <c r="I65" s="95">
        <v>0</v>
      </c>
      <c r="J65" s="95">
        <v>0</v>
      </c>
      <c r="K65" s="95">
        <v>0</v>
      </c>
      <c r="L65" s="95">
        <v>182.48</v>
      </c>
      <c r="M65" s="95">
        <v>0</v>
      </c>
      <c r="N65" s="95">
        <v>2180.7799999999997</v>
      </c>
    </row>
    <row r="66" spans="1:14" x14ac:dyDescent="0.2">
      <c r="A66" s="56" t="s">
        <v>15</v>
      </c>
      <c r="B66" s="90"/>
      <c r="C66" s="100" t="s">
        <v>198</v>
      </c>
      <c r="D66" s="99" t="s">
        <v>265</v>
      </c>
      <c r="E66" s="98" t="s">
        <v>390</v>
      </c>
      <c r="F66" s="97">
        <v>26120</v>
      </c>
      <c r="G66" s="96" t="s">
        <v>389</v>
      </c>
      <c r="H66" s="95">
        <v>1149.0999999999999</v>
      </c>
      <c r="I66" s="95">
        <v>0</v>
      </c>
      <c r="J66" s="95">
        <v>0</v>
      </c>
      <c r="K66" s="95">
        <v>252.8</v>
      </c>
      <c r="L66" s="95">
        <v>42.739999999999995</v>
      </c>
      <c r="M66" s="95">
        <v>0</v>
      </c>
      <c r="N66" s="95">
        <v>1444.6399999999999</v>
      </c>
    </row>
    <row r="67" spans="1:14" x14ac:dyDescent="0.2">
      <c r="A67" s="56" t="s">
        <v>15</v>
      </c>
      <c r="B67" s="90"/>
      <c r="C67" s="100" t="s">
        <v>198</v>
      </c>
      <c r="D67" s="99" t="s">
        <v>265</v>
      </c>
      <c r="E67" s="98" t="s">
        <v>388</v>
      </c>
      <c r="F67" s="97">
        <v>23722</v>
      </c>
      <c r="G67" s="96" t="s">
        <v>387</v>
      </c>
      <c r="H67" s="95">
        <v>1253.56</v>
      </c>
      <c r="I67" s="95">
        <v>0</v>
      </c>
      <c r="J67" s="95">
        <v>0</v>
      </c>
      <c r="K67" s="95">
        <v>275.77999999999997</v>
      </c>
      <c r="L67" s="95">
        <v>53.61</v>
      </c>
      <c r="M67" s="95">
        <v>0</v>
      </c>
      <c r="N67" s="95">
        <v>1582.9499999999998</v>
      </c>
    </row>
    <row r="68" spans="1:14" x14ac:dyDescent="0.2">
      <c r="A68" s="56" t="s">
        <v>15</v>
      </c>
      <c r="B68" s="90"/>
      <c r="C68" s="100" t="s">
        <v>198</v>
      </c>
      <c r="D68" s="99" t="s">
        <v>265</v>
      </c>
      <c r="E68" s="98">
        <v>10936</v>
      </c>
      <c r="F68" s="97">
        <v>24724</v>
      </c>
      <c r="G68" s="96" t="s">
        <v>386</v>
      </c>
      <c r="H68" s="95">
        <v>626.79</v>
      </c>
      <c r="I68" s="95">
        <v>0</v>
      </c>
      <c r="J68" s="95">
        <v>0</v>
      </c>
      <c r="K68" s="95">
        <v>137.88999999999999</v>
      </c>
      <c r="L68" s="95">
        <v>-6.76</v>
      </c>
      <c r="M68" s="95">
        <v>0</v>
      </c>
      <c r="N68" s="95">
        <v>757.92</v>
      </c>
    </row>
    <row r="69" spans="1:14" x14ac:dyDescent="0.2">
      <c r="A69" s="56" t="s">
        <v>15</v>
      </c>
      <c r="B69" s="90"/>
      <c r="C69" s="100" t="s">
        <v>198</v>
      </c>
      <c r="D69" s="99" t="s">
        <v>265</v>
      </c>
      <c r="E69" s="98">
        <v>14179</v>
      </c>
      <c r="F69" s="97">
        <v>31682</v>
      </c>
      <c r="G69" s="96" t="s">
        <v>385</v>
      </c>
      <c r="H69" s="95">
        <v>1418.11</v>
      </c>
      <c r="I69" s="95">
        <v>0</v>
      </c>
      <c r="J69" s="95">
        <v>0</v>
      </c>
      <c r="K69" s="95">
        <v>311.98</v>
      </c>
      <c r="L69" s="95">
        <v>70.72</v>
      </c>
      <c r="M69" s="95">
        <v>0</v>
      </c>
      <c r="N69" s="95">
        <v>1800.81</v>
      </c>
    </row>
    <row r="70" spans="1:14" x14ac:dyDescent="0.2">
      <c r="A70" s="56" t="s">
        <v>15</v>
      </c>
      <c r="B70" s="90"/>
      <c r="C70" s="100" t="s">
        <v>198</v>
      </c>
      <c r="D70" s="99" t="s">
        <v>265</v>
      </c>
      <c r="E70" s="98">
        <v>10553002</v>
      </c>
      <c r="F70" s="97">
        <v>8139</v>
      </c>
      <c r="G70" s="96" t="s">
        <v>384</v>
      </c>
      <c r="H70" s="95">
        <v>399.66</v>
      </c>
      <c r="I70" s="95">
        <v>0</v>
      </c>
      <c r="J70" s="95">
        <v>0</v>
      </c>
      <c r="K70" s="95">
        <v>87.93</v>
      </c>
      <c r="L70" s="95">
        <v>0</v>
      </c>
      <c r="M70" s="95">
        <v>0</v>
      </c>
      <c r="N70" s="95">
        <v>487.59000000000003</v>
      </c>
    </row>
    <row r="71" spans="1:14" x14ac:dyDescent="0.2">
      <c r="A71" s="56" t="s">
        <v>15</v>
      </c>
      <c r="B71" s="90"/>
      <c r="C71" s="100" t="s">
        <v>198</v>
      </c>
      <c r="D71" s="99" t="s">
        <v>265</v>
      </c>
      <c r="E71" s="98">
        <v>23380</v>
      </c>
      <c r="F71" s="97">
        <v>46256</v>
      </c>
      <c r="G71" s="96" t="s">
        <v>383</v>
      </c>
      <c r="H71" s="95">
        <v>1359.71</v>
      </c>
      <c r="I71" s="95">
        <v>0</v>
      </c>
      <c r="J71" s="95">
        <v>0</v>
      </c>
      <c r="K71" s="95">
        <v>0</v>
      </c>
      <c r="L71" s="95">
        <v>94.35</v>
      </c>
      <c r="M71" s="95">
        <v>0</v>
      </c>
      <c r="N71" s="95">
        <v>1454.06</v>
      </c>
    </row>
    <row r="72" spans="1:14" x14ac:dyDescent="0.2">
      <c r="A72" s="56" t="s">
        <v>15</v>
      </c>
      <c r="B72" s="90"/>
      <c r="C72" s="100" t="s">
        <v>198</v>
      </c>
      <c r="D72" s="99" t="s">
        <v>265</v>
      </c>
      <c r="E72" s="98">
        <v>10471</v>
      </c>
      <c r="F72" s="97">
        <v>7498</v>
      </c>
      <c r="G72" s="96" t="s">
        <v>382</v>
      </c>
      <c r="H72" s="95">
        <v>1566.94</v>
      </c>
      <c r="I72" s="95">
        <v>0</v>
      </c>
      <c r="J72" s="95">
        <v>0</v>
      </c>
      <c r="K72" s="95">
        <v>0</v>
      </c>
      <c r="L72" s="95">
        <v>122.95</v>
      </c>
      <c r="M72" s="95">
        <v>0</v>
      </c>
      <c r="N72" s="95">
        <v>1689.89</v>
      </c>
    </row>
    <row r="73" spans="1:14" x14ac:dyDescent="0.2">
      <c r="A73" s="56" t="s">
        <v>15</v>
      </c>
      <c r="B73" s="90"/>
      <c r="C73" s="100" t="s">
        <v>198</v>
      </c>
      <c r="D73" s="99" t="s">
        <v>265</v>
      </c>
      <c r="E73" s="98" t="s">
        <v>380</v>
      </c>
      <c r="F73" s="97">
        <v>20725</v>
      </c>
      <c r="G73" s="96" t="s">
        <v>379</v>
      </c>
      <c r="H73" s="95">
        <v>1198.98</v>
      </c>
      <c r="I73" s="95">
        <v>0</v>
      </c>
      <c r="J73" s="95">
        <v>0</v>
      </c>
      <c r="K73" s="95">
        <v>0</v>
      </c>
      <c r="L73" s="95">
        <v>72.17</v>
      </c>
      <c r="M73" s="95">
        <v>0</v>
      </c>
      <c r="N73" s="95">
        <v>1271.1500000000001</v>
      </c>
    </row>
    <row r="74" spans="1:14" x14ac:dyDescent="0.2">
      <c r="A74" s="56" t="s">
        <v>15</v>
      </c>
      <c r="B74" s="90"/>
      <c r="C74" s="100" t="s">
        <v>198</v>
      </c>
      <c r="D74" s="99" t="s">
        <v>265</v>
      </c>
      <c r="E74" s="98">
        <v>24230</v>
      </c>
      <c r="F74" s="97">
        <v>32150</v>
      </c>
      <c r="G74" s="96" t="s">
        <v>370</v>
      </c>
      <c r="H74" s="95">
        <v>773.52</v>
      </c>
      <c r="I74" s="95">
        <v>0</v>
      </c>
      <c r="J74" s="95">
        <v>0</v>
      </c>
      <c r="K74" s="95">
        <v>0</v>
      </c>
      <c r="L74" s="95">
        <v>41.71</v>
      </c>
      <c r="M74" s="95">
        <v>0</v>
      </c>
      <c r="N74" s="95">
        <v>815.23</v>
      </c>
    </row>
    <row r="75" spans="1:14" x14ac:dyDescent="0.2">
      <c r="A75" s="56" t="s">
        <v>15</v>
      </c>
      <c r="B75" s="90"/>
      <c r="C75" s="100" t="s">
        <v>198</v>
      </c>
      <c r="D75" s="99" t="s">
        <v>265</v>
      </c>
      <c r="E75" s="98">
        <v>24259</v>
      </c>
      <c r="F75" s="97">
        <v>46991</v>
      </c>
      <c r="G75" s="96" t="s">
        <v>377</v>
      </c>
      <c r="H75" s="95">
        <v>1359.71</v>
      </c>
      <c r="I75" s="95">
        <v>0</v>
      </c>
      <c r="J75" s="95">
        <v>0</v>
      </c>
      <c r="K75" s="95">
        <v>299.14</v>
      </c>
      <c r="L75" s="95">
        <v>64.64</v>
      </c>
      <c r="M75" s="95">
        <v>0</v>
      </c>
      <c r="N75" s="95">
        <v>1723.49</v>
      </c>
    </row>
    <row r="76" spans="1:14" ht="13.5" thickBot="1" x14ac:dyDescent="0.25">
      <c r="A76" s="56" t="s">
        <v>10</v>
      </c>
      <c r="B76" s="90"/>
      <c r="C76" s="94" t="s">
        <v>273</v>
      </c>
      <c r="D76" s="93"/>
      <c r="E76" s="92"/>
      <c r="F76" s="91"/>
      <c r="H76" s="84">
        <f t="shared" ref="H76:N76" si="1">SUBTOTAL(9,H59:H75)</f>
        <v>20232.639999999996</v>
      </c>
      <c r="I76" s="84">
        <f t="shared" si="1"/>
        <v>6.5</v>
      </c>
      <c r="J76" s="84">
        <f t="shared" si="1"/>
        <v>0</v>
      </c>
      <c r="K76" s="84">
        <f t="shared" si="1"/>
        <v>2935.1599999999994</v>
      </c>
      <c r="L76" s="84">
        <f t="shared" si="1"/>
        <v>1050.5300000000002</v>
      </c>
      <c r="M76" s="84">
        <f t="shared" si="1"/>
        <v>0</v>
      </c>
      <c r="N76" s="84">
        <f t="shared" si="1"/>
        <v>24224.83</v>
      </c>
    </row>
    <row r="77" spans="1:14" x14ac:dyDescent="0.2">
      <c r="A77" s="56" t="s">
        <v>11</v>
      </c>
      <c r="B77" s="90"/>
      <c r="C77" s="55"/>
      <c r="F77" s="89"/>
      <c r="H77" s="60"/>
      <c r="I77" s="60"/>
      <c r="J77" s="60"/>
      <c r="K77" s="60"/>
      <c r="L77" s="60"/>
      <c r="M77" s="60"/>
      <c r="N77" s="60"/>
    </row>
    <row r="78" spans="1:14" x14ac:dyDescent="0.2">
      <c r="A78" s="56" t="s">
        <v>16</v>
      </c>
      <c r="C78" s="55"/>
      <c r="F78" s="89"/>
      <c r="H78" s="60"/>
      <c r="I78" s="60"/>
      <c r="J78" s="60"/>
      <c r="K78" s="60"/>
      <c r="L78" s="60"/>
      <c r="M78" s="60"/>
      <c r="N78" s="60"/>
    </row>
    <row r="79" spans="1:14" x14ac:dyDescent="0.2">
      <c r="A79" s="56" t="s">
        <v>15</v>
      </c>
      <c r="B79" s="90"/>
      <c r="C79" s="100" t="s">
        <v>196</v>
      </c>
      <c r="D79" s="99" t="s">
        <v>265</v>
      </c>
      <c r="E79" s="98">
        <v>17233</v>
      </c>
      <c r="F79" s="97">
        <v>43822</v>
      </c>
      <c r="G79" s="96" t="s">
        <v>376</v>
      </c>
      <c r="H79" s="95">
        <v>273.20999999999998</v>
      </c>
      <c r="I79" s="95">
        <v>0</v>
      </c>
      <c r="J79" s="95">
        <v>0</v>
      </c>
      <c r="K79" s="95">
        <v>0</v>
      </c>
      <c r="L79" s="95">
        <v>0</v>
      </c>
      <c r="M79" s="95">
        <v>0</v>
      </c>
      <c r="N79" s="95">
        <v>273.20999999999998</v>
      </c>
    </row>
    <row r="80" spans="1:14" x14ac:dyDescent="0.2">
      <c r="A80" s="56" t="s">
        <v>15</v>
      </c>
      <c r="B80" s="90"/>
      <c r="C80" s="100" t="s">
        <v>196</v>
      </c>
      <c r="D80" s="99" t="s">
        <v>265</v>
      </c>
      <c r="E80" s="98">
        <v>13128</v>
      </c>
      <c r="F80" s="97">
        <v>42655</v>
      </c>
      <c r="G80" s="96" t="s">
        <v>375</v>
      </c>
      <c r="H80" s="95">
        <v>162.22</v>
      </c>
      <c r="I80" s="95">
        <v>0</v>
      </c>
      <c r="J80" s="95">
        <v>0</v>
      </c>
      <c r="K80" s="95">
        <v>0</v>
      </c>
      <c r="L80" s="95">
        <v>0</v>
      </c>
      <c r="M80" s="95">
        <v>0</v>
      </c>
      <c r="N80" s="95">
        <v>162.22</v>
      </c>
    </row>
    <row r="81" spans="1:14" x14ac:dyDescent="0.2">
      <c r="A81" s="56" t="s">
        <v>15</v>
      </c>
      <c r="B81" s="90"/>
      <c r="C81" s="100" t="s">
        <v>196</v>
      </c>
      <c r="D81" s="99" t="s">
        <v>265</v>
      </c>
      <c r="E81" s="98">
        <v>26120</v>
      </c>
      <c r="F81" s="97">
        <v>47859</v>
      </c>
      <c r="G81" s="96" t="s">
        <v>374</v>
      </c>
      <c r="H81" s="95">
        <v>270.37</v>
      </c>
      <c r="I81" s="95">
        <v>0</v>
      </c>
      <c r="J81" s="95">
        <v>0</v>
      </c>
      <c r="K81" s="95">
        <v>59.48</v>
      </c>
      <c r="L81" s="95">
        <v>0</v>
      </c>
      <c r="M81" s="95">
        <v>0</v>
      </c>
      <c r="N81" s="95">
        <v>329.85</v>
      </c>
    </row>
    <row r="82" spans="1:14" x14ac:dyDescent="0.2">
      <c r="A82" s="56" t="s">
        <v>15</v>
      </c>
      <c r="B82" s="90"/>
      <c r="C82" s="100" t="s">
        <v>196</v>
      </c>
      <c r="D82" s="99" t="s">
        <v>265</v>
      </c>
      <c r="E82" s="98">
        <v>22525</v>
      </c>
      <c r="F82" s="97">
        <v>45827</v>
      </c>
      <c r="G82" s="96" t="s">
        <v>373</v>
      </c>
      <c r="H82" s="95">
        <v>270.37</v>
      </c>
      <c r="I82" s="95">
        <v>0</v>
      </c>
      <c r="J82" s="95">
        <v>0</v>
      </c>
      <c r="K82" s="95">
        <v>59.48</v>
      </c>
      <c r="L82" s="95">
        <v>0</v>
      </c>
      <c r="M82" s="95">
        <v>0</v>
      </c>
      <c r="N82" s="95">
        <v>329.85</v>
      </c>
    </row>
    <row r="83" spans="1:14" x14ac:dyDescent="0.2">
      <c r="A83" s="56" t="s">
        <v>15</v>
      </c>
      <c r="B83" s="90"/>
      <c r="C83" s="100" t="s">
        <v>196</v>
      </c>
      <c r="D83" s="99" t="s">
        <v>265</v>
      </c>
      <c r="E83" s="98" t="s">
        <v>371</v>
      </c>
      <c r="F83" s="97">
        <v>32150</v>
      </c>
      <c r="G83" s="96" t="s">
        <v>370</v>
      </c>
      <c r="H83" s="95">
        <v>336.03</v>
      </c>
      <c r="I83" s="95">
        <v>0</v>
      </c>
      <c r="J83" s="95">
        <v>0</v>
      </c>
      <c r="K83" s="95">
        <v>0</v>
      </c>
      <c r="L83" s="95">
        <v>18.12</v>
      </c>
      <c r="M83" s="95">
        <v>0</v>
      </c>
      <c r="N83" s="95">
        <v>354.15</v>
      </c>
    </row>
    <row r="84" spans="1:14" x14ac:dyDescent="0.2">
      <c r="A84" s="56" t="s">
        <v>15</v>
      </c>
      <c r="B84" s="90"/>
      <c r="C84" s="100" t="s">
        <v>196</v>
      </c>
      <c r="D84" s="99" t="s">
        <v>265</v>
      </c>
      <c r="E84" s="98" t="s">
        <v>369</v>
      </c>
      <c r="F84" s="97">
        <v>3671</v>
      </c>
      <c r="G84" s="96" t="s">
        <v>368</v>
      </c>
      <c r="H84" s="95">
        <v>292.25</v>
      </c>
      <c r="I84" s="95">
        <v>0</v>
      </c>
      <c r="J84" s="95">
        <v>0</v>
      </c>
      <c r="K84" s="95">
        <v>64.3</v>
      </c>
      <c r="L84" s="95">
        <v>10.199999999999999</v>
      </c>
      <c r="M84" s="95">
        <v>0</v>
      </c>
      <c r="N84" s="95">
        <v>366.75</v>
      </c>
    </row>
    <row r="85" spans="1:14" ht="13.5" thickBot="1" x14ac:dyDescent="0.25">
      <c r="A85" s="56" t="s">
        <v>10</v>
      </c>
      <c r="B85" s="90"/>
      <c r="C85" s="94" t="s">
        <v>272</v>
      </c>
      <c r="D85" s="93"/>
      <c r="E85" s="92"/>
      <c r="F85" s="91"/>
      <c r="H85" s="84">
        <f t="shared" ref="H85:N85" si="2">SUBTOTAL(9,H79:H84)</f>
        <v>1604.4499999999998</v>
      </c>
      <c r="I85" s="84">
        <f t="shared" si="2"/>
        <v>0</v>
      </c>
      <c r="J85" s="84">
        <f t="shared" si="2"/>
        <v>0</v>
      </c>
      <c r="K85" s="84">
        <f t="shared" si="2"/>
        <v>183.26</v>
      </c>
      <c r="L85" s="84">
        <f t="shared" si="2"/>
        <v>28.32</v>
      </c>
      <c r="M85" s="84">
        <f t="shared" si="2"/>
        <v>0</v>
      </c>
      <c r="N85" s="84">
        <f t="shared" si="2"/>
        <v>1816.0300000000002</v>
      </c>
    </row>
    <row r="86" spans="1:14" x14ac:dyDescent="0.2">
      <c r="A86" s="56" t="s">
        <v>11</v>
      </c>
      <c r="B86" s="90"/>
      <c r="C86" s="55"/>
      <c r="F86" s="89"/>
      <c r="H86" s="60"/>
      <c r="I86" s="60"/>
      <c r="J86" s="60"/>
      <c r="K86" s="60"/>
      <c r="L86" s="60"/>
      <c r="M86" s="60"/>
      <c r="N86" s="60"/>
    </row>
    <row r="87" spans="1:14" x14ac:dyDescent="0.2">
      <c r="A87" s="56" t="s">
        <v>16</v>
      </c>
      <c r="C87" s="55"/>
      <c r="F87" s="89"/>
      <c r="H87" s="60"/>
      <c r="I87" s="60"/>
      <c r="J87" s="60"/>
      <c r="K87" s="60"/>
      <c r="L87" s="60"/>
      <c r="M87" s="60"/>
      <c r="N87" s="60"/>
    </row>
    <row r="88" spans="1:14" x14ac:dyDescent="0.2">
      <c r="A88" s="56" t="s">
        <v>15</v>
      </c>
      <c r="B88" s="90"/>
      <c r="C88" s="100" t="s">
        <v>261</v>
      </c>
      <c r="D88" s="99" t="s">
        <v>265</v>
      </c>
      <c r="E88" s="98" t="s">
        <v>367</v>
      </c>
      <c r="F88" s="97">
        <v>23799</v>
      </c>
      <c r="G88" s="96" t="s">
        <v>366</v>
      </c>
      <c r="H88" s="95">
        <v>2201.5</v>
      </c>
      <c r="I88" s="95">
        <v>0</v>
      </c>
      <c r="J88" s="95">
        <v>0</v>
      </c>
      <c r="K88" s="95">
        <v>484.33</v>
      </c>
      <c r="L88" s="95">
        <v>152.19</v>
      </c>
      <c r="M88" s="95">
        <v>0</v>
      </c>
      <c r="N88" s="95">
        <v>2838.02</v>
      </c>
    </row>
    <row r="89" spans="1:14" ht="13.5" thickBot="1" x14ac:dyDescent="0.25">
      <c r="A89" s="56" t="s">
        <v>10</v>
      </c>
      <c r="B89" s="90"/>
      <c r="C89" s="94" t="s">
        <v>271</v>
      </c>
      <c r="D89" s="93"/>
      <c r="E89" s="92"/>
      <c r="F89" s="91"/>
      <c r="H89" s="84">
        <f t="shared" ref="H89:N89" si="3">SUBTOTAL(9,H88:H88)</f>
        <v>2201.5</v>
      </c>
      <c r="I89" s="84">
        <f t="shared" si="3"/>
        <v>0</v>
      </c>
      <c r="J89" s="84">
        <f t="shared" si="3"/>
        <v>0</v>
      </c>
      <c r="K89" s="84">
        <f t="shared" si="3"/>
        <v>484.33</v>
      </c>
      <c r="L89" s="84">
        <f t="shared" si="3"/>
        <v>152.19</v>
      </c>
      <c r="M89" s="84">
        <f t="shared" si="3"/>
        <v>0</v>
      </c>
      <c r="N89" s="84">
        <f t="shared" si="3"/>
        <v>2838.02</v>
      </c>
    </row>
    <row r="90" spans="1:14" x14ac:dyDescent="0.2">
      <c r="A90" s="56" t="s">
        <v>11</v>
      </c>
      <c r="B90" s="90"/>
      <c r="C90" s="55"/>
      <c r="F90" s="89"/>
      <c r="H90" s="60"/>
      <c r="I90" s="60"/>
      <c r="J90" s="60"/>
      <c r="K90" s="60"/>
      <c r="L90" s="60"/>
      <c r="M90" s="60"/>
      <c r="N90" s="60"/>
    </row>
    <row r="91" spans="1:14" x14ac:dyDescent="0.2">
      <c r="A91" s="56" t="s">
        <v>16</v>
      </c>
      <c r="C91" s="55"/>
      <c r="F91" s="89"/>
      <c r="H91" s="60"/>
      <c r="I91" s="60"/>
      <c r="J91" s="60"/>
      <c r="K91" s="60"/>
      <c r="L91" s="60"/>
      <c r="M91" s="60"/>
      <c r="N91" s="60"/>
    </row>
    <row r="92" spans="1:14" x14ac:dyDescent="0.2">
      <c r="A92" s="56" t="s">
        <v>15</v>
      </c>
      <c r="B92" s="90"/>
      <c r="C92" s="100" t="s">
        <v>244</v>
      </c>
      <c r="D92" s="99" t="s">
        <v>265</v>
      </c>
      <c r="E92" s="98">
        <v>16839</v>
      </c>
      <c r="F92" s="97">
        <v>43552</v>
      </c>
      <c r="G92" s="96" t="s">
        <v>365</v>
      </c>
      <c r="H92" s="95">
        <v>1620</v>
      </c>
      <c r="I92" s="95">
        <v>0</v>
      </c>
      <c r="J92" s="95">
        <v>0</v>
      </c>
      <c r="K92" s="95">
        <v>266.98</v>
      </c>
      <c r="L92" s="95">
        <v>78.16</v>
      </c>
      <c r="M92" s="95">
        <v>0</v>
      </c>
      <c r="N92" s="95">
        <v>1965.1399999999999</v>
      </c>
    </row>
    <row r="93" spans="1:14" x14ac:dyDescent="0.2">
      <c r="A93" s="56" t="s">
        <v>15</v>
      </c>
      <c r="B93" s="90"/>
      <c r="C93" s="100" t="s">
        <v>244</v>
      </c>
      <c r="D93" s="99" t="s">
        <v>265</v>
      </c>
      <c r="E93" s="98" t="s">
        <v>364</v>
      </c>
      <c r="F93" s="97">
        <v>11887</v>
      </c>
      <c r="G93" s="96" t="s">
        <v>363</v>
      </c>
      <c r="H93" s="95">
        <v>4223.09</v>
      </c>
      <c r="I93" s="95">
        <v>0</v>
      </c>
      <c r="J93" s="95">
        <v>0</v>
      </c>
      <c r="K93" s="95">
        <v>695.97</v>
      </c>
      <c r="L93" s="95">
        <v>392.56</v>
      </c>
      <c r="M93" s="95">
        <v>0</v>
      </c>
      <c r="N93" s="95">
        <v>5311.62</v>
      </c>
    </row>
    <row r="94" spans="1:14" x14ac:dyDescent="0.2">
      <c r="A94" s="56" t="s">
        <v>15</v>
      </c>
      <c r="B94" s="90"/>
      <c r="C94" s="100" t="s">
        <v>244</v>
      </c>
      <c r="D94" s="99" t="s">
        <v>265</v>
      </c>
      <c r="E94" s="98">
        <v>21155</v>
      </c>
      <c r="F94" s="97">
        <v>33213</v>
      </c>
      <c r="G94" s="96" t="s">
        <v>362</v>
      </c>
      <c r="H94" s="95">
        <v>3987.75</v>
      </c>
      <c r="I94" s="95">
        <v>0</v>
      </c>
      <c r="J94" s="95">
        <v>0</v>
      </c>
      <c r="K94" s="95">
        <v>657.18</v>
      </c>
      <c r="L94" s="95">
        <v>360.08</v>
      </c>
      <c r="M94" s="95">
        <v>0</v>
      </c>
      <c r="N94" s="95">
        <v>5005.01</v>
      </c>
    </row>
    <row r="95" spans="1:14" x14ac:dyDescent="0.2">
      <c r="A95" s="56" t="s">
        <v>15</v>
      </c>
      <c r="B95" s="90"/>
      <c r="C95" s="100" t="s">
        <v>244</v>
      </c>
      <c r="D95" s="99" t="s">
        <v>265</v>
      </c>
      <c r="E95" s="98" t="s">
        <v>361</v>
      </c>
      <c r="F95" s="97">
        <v>42810</v>
      </c>
      <c r="G95" s="96" t="s">
        <v>360</v>
      </c>
      <c r="H95" s="95">
        <v>2609.34</v>
      </c>
      <c r="I95" s="95">
        <v>0</v>
      </c>
      <c r="J95" s="95">
        <v>0</v>
      </c>
      <c r="K95" s="95">
        <v>430.02</v>
      </c>
      <c r="L95" s="95">
        <v>187.39</v>
      </c>
      <c r="M95" s="95">
        <v>0</v>
      </c>
      <c r="N95" s="95">
        <v>3226.75</v>
      </c>
    </row>
    <row r="96" spans="1:14" x14ac:dyDescent="0.2">
      <c r="A96" s="56" t="s">
        <v>15</v>
      </c>
      <c r="B96" s="90"/>
      <c r="C96" s="100" t="s">
        <v>244</v>
      </c>
      <c r="D96" s="99" t="s">
        <v>265</v>
      </c>
      <c r="E96" s="98">
        <v>20988</v>
      </c>
      <c r="F96" s="97">
        <v>44825</v>
      </c>
      <c r="G96" s="96" t="s">
        <v>359</v>
      </c>
      <c r="H96" s="95">
        <v>2439.17</v>
      </c>
      <c r="I96" s="95">
        <v>0</v>
      </c>
      <c r="J96" s="95">
        <v>0</v>
      </c>
      <c r="K96" s="95">
        <v>401.98</v>
      </c>
      <c r="L96" s="95">
        <v>176.91</v>
      </c>
      <c r="M96" s="95">
        <v>0</v>
      </c>
      <c r="N96" s="95">
        <v>3018.06</v>
      </c>
    </row>
    <row r="97" spans="1:14" x14ac:dyDescent="0.2">
      <c r="A97" s="56" t="s">
        <v>15</v>
      </c>
      <c r="B97" s="90"/>
      <c r="C97" s="100" t="s">
        <v>244</v>
      </c>
      <c r="D97" s="99" t="s">
        <v>265</v>
      </c>
      <c r="E97" s="98">
        <v>16343</v>
      </c>
      <c r="F97" s="97">
        <v>43219</v>
      </c>
      <c r="G97" s="96" t="s">
        <v>358</v>
      </c>
      <c r="H97" s="95">
        <v>2566.25</v>
      </c>
      <c r="I97" s="95">
        <v>0</v>
      </c>
      <c r="J97" s="95">
        <v>0</v>
      </c>
      <c r="K97" s="95">
        <v>422.92</v>
      </c>
      <c r="L97" s="95">
        <v>190.13</v>
      </c>
      <c r="M97" s="95">
        <v>0</v>
      </c>
      <c r="N97" s="95">
        <v>3179.3</v>
      </c>
    </row>
    <row r="98" spans="1:14" x14ac:dyDescent="0.2">
      <c r="A98" s="56" t="s">
        <v>15</v>
      </c>
      <c r="B98" s="90"/>
      <c r="C98" s="100" t="s">
        <v>244</v>
      </c>
      <c r="D98" s="99" t="s">
        <v>265</v>
      </c>
      <c r="E98" s="98" t="s">
        <v>357</v>
      </c>
      <c r="F98" s="97">
        <v>43148</v>
      </c>
      <c r="G98" s="96" t="s">
        <v>356</v>
      </c>
      <c r="H98" s="95">
        <v>2524.14</v>
      </c>
      <c r="I98" s="95">
        <v>0</v>
      </c>
      <c r="J98" s="95">
        <v>0</v>
      </c>
      <c r="K98" s="95">
        <v>415.98</v>
      </c>
      <c r="L98" s="95">
        <v>185.75</v>
      </c>
      <c r="M98" s="95">
        <v>0</v>
      </c>
      <c r="N98" s="95">
        <v>3125.87</v>
      </c>
    </row>
    <row r="99" spans="1:14" x14ac:dyDescent="0.2">
      <c r="A99" s="56" t="s">
        <v>15</v>
      </c>
      <c r="B99" s="90"/>
      <c r="C99" s="100" t="s">
        <v>244</v>
      </c>
      <c r="D99" s="99" t="s">
        <v>265</v>
      </c>
      <c r="E99" s="98" t="s">
        <v>355</v>
      </c>
      <c r="F99" s="97">
        <v>11403</v>
      </c>
      <c r="G99" s="96" t="s">
        <v>354</v>
      </c>
      <c r="H99" s="95">
        <v>3124.25</v>
      </c>
      <c r="I99" s="95">
        <v>0</v>
      </c>
      <c r="J99" s="95">
        <v>0</v>
      </c>
      <c r="K99" s="95">
        <v>514.88</v>
      </c>
      <c r="L99" s="95">
        <v>248.16</v>
      </c>
      <c r="M99" s="95">
        <v>0</v>
      </c>
      <c r="N99" s="95">
        <v>3887.29</v>
      </c>
    </row>
    <row r="100" spans="1:14" x14ac:dyDescent="0.2">
      <c r="A100" s="56" t="s">
        <v>15</v>
      </c>
      <c r="B100" s="90"/>
      <c r="C100" s="100" t="s">
        <v>244</v>
      </c>
      <c r="D100" s="99" t="s">
        <v>265</v>
      </c>
      <c r="E100" s="98" t="s">
        <v>353</v>
      </c>
      <c r="F100" s="97">
        <v>20370</v>
      </c>
      <c r="G100" s="96" t="s">
        <v>352</v>
      </c>
      <c r="H100" s="95">
        <v>7432.09</v>
      </c>
      <c r="I100" s="95">
        <v>0</v>
      </c>
      <c r="J100" s="95">
        <v>0</v>
      </c>
      <c r="K100" s="95">
        <v>1224.81</v>
      </c>
      <c r="L100" s="95">
        <v>835.4</v>
      </c>
      <c r="M100" s="95">
        <v>0</v>
      </c>
      <c r="N100" s="95">
        <v>9492.2999999999993</v>
      </c>
    </row>
    <row r="101" spans="1:14" x14ac:dyDescent="0.2">
      <c r="A101" s="56" t="s">
        <v>15</v>
      </c>
      <c r="B101" s="90"/>
      <c r="C101" s="100" t="s">
        <v>244</v>
      </c>
      <c r="D101" s="99" t="s">
        <v>265</v>
      </c>
      <c r="E101" s="98">
        <v>22565</v>
      </c>
      <c r="F101" s="97">
        <v>45851</v>
      </c>
      <c r="G101" s="96" t="s">
        <v>349</v>
      </c>
      <c r="H101" s="95">
        <v>2160</v>
      </c>
      <c r="I101" s="95">
        <v>0</v>
      </c>
      <c r="J101" s="95">
        <v>0</v>
      </c>
      <c r="K101" s="95">
        <v>355.97</v>
      </c>
      <c r="L101" s="95">
        <v>147.88</v>
      </c>
      <c r="M101" s="95">
        <v>0</v>
      </c>
      <c r="N101" s="95">
        <v>2663.85</v>
      </c>
    </row>
    <row r="102" spans="1:14" x14ac:dyDescent="0.2">
      <c r="A102" s="56" t="s">
        <v>15</v>
      </c>
      <c r="B102" s="90"/>
      <c r="C102" s="100" t="s">
        <v>244</v>
      </c>
      <c r="D102" s="99" t="s">
        <v>265</v>
      </c>
      <c r="E102" s="98">
        <v>24258</v>
      </c>
      <c r="F102" s="97">
        <v>46987</v>
      </c>
      <c r="G102" s="96" t="s">
        <v>348</v>
      </c>
      <c r="H102" s="95">
        <v>2318.25</v>
      </c>
      <c r="I102" s="95">
        <v>0</v>
      </c>
      <c r="J102" s="95">
        <v>0</v>
      </c>
      <c r="K102" s="95">
        <v>382.05</v>
      </c>
      <c r="L102" s="95">
        <v>164.33</v>
      </c>
      <c r="M102" s="95">
        <v>0</v>
      </c>
      <c r="N102" s="95">
        <v>2864.63</v>
      </c>
    </row>
    <row r="103" spans="1:14" x14ac:dyDescent="0.2">
      <c r="A103" s="56" t="s">
        <v>15</v>
      </c>
      <c r="B103" s="90"/>
      <c r="C103" s="100" t="s">
        <v>244</v>
      </c>
      <c r="D103" s="99" t="s">
        <v>265</v>
      </c>
      <c r="E103" s="98">
        <v>21033</v>
      </c>
      <c r="F103" s="97">
        <v>44858</v>
      </c>
      <c r="G103" s="96" t="s">
        <v>347</v>
      </c>
      <c r="H103" s="95">
        <v>3124.25</v>
      </c>
      <c r="I103" s="95">
        <v>0</v>
      </c>
      <c r="J103" s="95">
        <v>0</v>
      </c>
      <c r="K103" s="95">
        <v>514.88</v>
      </c>
      <c r="L103" s="95">
        <v>248.16</v>
      </c>
      <c r="M103" s="95">
        <v>0</v>
      </c>
      <c r="N103" s="95">
        <v>3887.29</v>
      </c>
    </row>
    <row r="104" spans="1:14" x14ac:dyDescent="0.2">
      <c r="A104" s="56" t="s">
        <v>15</v>
      </c>
      <c r="B104" s="90"/>
      <c r="C104" s="100" t="s">
        <v>244</v>
      </c>
      <c r="D104" s="99" t="s">
        <v>265</v>
      </c>
      <c r="E104" s="98">
        <v>23704</v>
      </c>
      <c r="F104" s="97">
        <v>46636</v>
      </c>
      <c r="G104" s="96" t="s">
        <v>346</v>
      </c>
      <c r="H104" s="95">
        <v>4627.25</v>
      </c>
      <c r="I104" s="95">
        <v>0</v>
      </c>
      <c r="J104" s="95">
        <v>0</v>
      </c>
      <c r="K104" s="95">
        <v>762.57</v>
      </c>
      <c r="L104" s="95">
        <v>448.33</v>
      </c>
      <c r="M104" s="95">
        <v>0</v>
      </c>
      <c r="N104" s="95">
        <v>5838.15</v>
      </c>
    </row>
    <row r="105" spans="1:14" x14ac:dyDescent="0.2">
      <c r="A105" s="56" t="s">
        <v>15</v>
      </c>
      <c r="B105" s="90"/>
      <c r="C105" s="100" t="s">
        <v>244</v>
      </c>
      <c r="D105" s="99" t="s">
        <v>265</v>
      </c>
      <c r="E105" s="98" t="s">
        <v>345</v>
      </c>
      <c r="F105" s="97">
        <v>12621</v>
      </c>
      <c r="G105" s="96" t="s">
        <v>344</v>
      </c>
      <c r="H105" s="95">
        <v>2716.14</v>
      </c>
      <c r="I105" s="95">
        <v>0</v>
      </c>
      <c r="J105" s="95">
        <v>0</v>
      </c>
      <c r="K105" s="95">
        <v>447.62</v>
      </c>
      <c r="L105" s="95">
        <v>205.71</v>
      </c>
      <c r="M105" s="95">
        <v>0</v>
      </c>
      <c r="N105" s="95">
        <v>3369.47</v>
      </c>
    </row>
    <row r="106" spans="1:14" x14ac:dyDescent="0.2">
      <c r="A106" s="56" t="s">
        <v>15</v>
      </c>
      <c r="B106" s="90"/>
      <c r="C106" s="100" t="s">
        <v>244</v>
      </c>
      <c r="D106" s="99" t="s">
        <v>265</v>
      </c>
      <c r="E106" s="98">
        <v>20946</v>
      </c>
      <c r="F106" s="97">
        <v>44818</v>
      </c>
      <c r="G106" s="96" t="s">
        <v>343</v>
      </c>
      <c r="H106" s="95">
        <v>2439.17</v>
      </c>
      <c r="I106" s="95">
        <v>0</v>
      </c>
      <c r="J106" s="95">
        <v>0</v>
      </c>
      <c r="K106" s="95">
        <v>401.98</v>
      </c>
      <c r="L106" s="95">
        <v>176.91</v>
      </c>
      <c r="M106" s="95">
        <v>0</v>
      </c>
      <c r="N106" s="95">
        <v>3018.06</v>
      </c>
    </row>
    <row r="107" spans="1:14" x14ac:dyDescent="0.2">
      <c r="A107" s="56" t="s">
        <v>15</v>
      </c>
      <c r="B107" s="90"/>
      <c r="C107" s="100" t="s">
        <v>244</v>
      </c>
      <c r="D107" s="99" t="s">
        <v>265</v>
      </c>
      <c r="E107" s="98" t="s">
        <v>342</v>
      </c>
      <c r="F107" s="97">
        <v>25734</v>
      </c>
      <c r="G107" s="96" t="s">
        <v>341</v>
      </c>
      <c r="H107" s="95">
        <v>4081.5</v>
      </c>
      <c r="I107" s="95">
        <v>0</v>
      </c>
      <c r="J107" s="95">
        <v>0</v>
      </c>
      <c r="K107" s="95">
        <v>672.63</v>
      </c>
      <c r="L107" s="95">
        <v>373.02</v>
      </c>
      <c r="M107" s="95">
        <v>0</v>
      </c>
      <c r="N107" s="95">
        <v>5127.1499999999996</v>
      </c>
    </row>
    <row r="108" spans="1:14" x14ac:dyDescent="0.2">
      <c r="A108" s="56" t="s">
        <v>15</v>
      </c>
      <c r="B108" s="90"/>
      <c r="C108" s="100" t="s">
        <v>244</v>
      </c>
      <c r="D108" s="99" t="s">
        <v>265</v>
      </c>
      <c r="E108" s="98">
        <v>14347</v>
      </c>
      <c r="F108" s="97">
        <v>41816</v>
      </c>
      <c r="G108" s="96" t="s">
        <v>340</v>
      </c>
      <c r="H108" s="95">
        <v>2457.8000000000002</v>
      </c>
      <c r="I108" s="95">
        <v>0</v>
      </c>
      <c r="J108" s="95">
        <v>0</v>
      </c>
      <c r="K108" s="95">
        <v>405.05</v>
      </c>
      <c r="L108" s="95">
        <v>178.85</v>
      </c>
      <c r="M108" s="95">
        <v>0</v>
      </c>
      <c r="N108" s="95">
        <v>3041.7000000000003</v>
      </c>
    </row>
    <row r="109" spans="1:14" x14ac:dyDescent="0.2">
      <c r="A109" s="56" t="s">
        <v>15</v>
      </c>
      <c r="B109" s="90"/>
      <c r="C109" s="100" t="s">
        <v>244</v>
      </c>
      <c r="D109" s="99" t="s">
        <v>265</v>
      </c>
      <c r="E109" s="98">
        <v>23799</v>
      </c>
      <c r="F109" s="97">
        <v>46704</v>
      </c>
      <c r="G109" s="96" t="s">
        <v>339</v>
      </c>
      <c r="H109" s="95">
        <v>2318.25</v>
      </c>
      <c r="I109" s="95">
        <v>0</v>
      </c>
      <c r="J109" s="95">
        <v>0</v>
      </c>
      <c r="K109" s="95">
        <v>0</v>
      </c>
      <c r="L109" s="95">
        <v>226.63</v>
      </c>
      <c r="M109" s="95">
        <v>0</v>
      </c>
      <c r="N109" s="95">
        <v>2544.88</v>
      </c>
    </row>
    <row r="110" spans="1:14" x14ac:dyDescent="0.2">
      <c r="A110" s="56" t="s">
        <v>15</v>
      </c>
      <c r="B110" s="90"/>
      <c r="C110" s="100" t="s">
        <v>244</v>
      </c>
      <c r="D110" s="99" t="s">
        <v>265</v>
      </c>
      <c r="E110" s="98" t="s">
        <v>336</v>
      </c>
      <c r="F110" s="97">
        <v>40014</v>
      </c>
      <c r="G110" s="96" t="s">
        <v>335</v>
      </c>
      <c r="H110" s="95">
        <v>-5.0012077812411349E-14</v>
      </c>
      <c r="I110" s="95">
        <v>0</v>
      </c>
      <c r="J110" s="95">
        <v>0</v>
      </c>
      <c r="K110" s="95">
        <v>92.01</v>
      </c>
      <c r="L110" s="95">
        <v>0</v>
      </c>
      <c r="M110" s="95">
        <v>558.32000000000005</v>
      </c>
      <c r="N110" s="95">
        <v>650.32999999999993</v>
      </c>
    </row>
    <row r="111" spans="1:14" x14ac:dyDescent="0.2">
      <c r="A111" s="56" t="s">
        <v>15</v>
      </c>
      <c r="B111" s="90"/>
      <c r="C111" s="100" t="s">
        <v>244</v>
      </c>
      <c r="D111" s="99" t="s">
        <v>265</v>
      </c>
      <c r="E111" s="98" t="s">
        <v>334</v>
      </c>
      <c r="F111" s="97">
        <v>12073</v>
      </c>
      <c r="G111" s="96" t="s">
        <v>333</v>
      </c>
      <c r="H111" s="95">
        <v>4394.92</v>
      </c>
      <c r="I111" s="95">
        <v>0</v>
      </c>
      <c r="J111" s="95">
        <v>0</v>
      </c>
      <c r="K111" s="95">
        <v>724.28</v>
      </c>
      <c r="L111" s="95">
        <v>416.27</v>
      </c>
      <c r="M111" s="95">
        <v>0</v>
      </c>
      <c r="N111" s="95">
        <v>5535.4699999999993</v>
      </c>
    </row>
    <row r="112" spans="1:14" x14ac:dyDescent="0.2">
      <c r="A112" s="56" t="s">
        <v>15</v>
      </c>
      <c r="B112" s="90"/>
      <c r="C112" s="100" t="s">
        <v>244</v>
      </c>
      <c r="D112" s="99" t="s">
        <v>265</v>
      </c>
      <c r="E112" s="98">
        <v>24257</v>
      </c>
      <c r="F112" s="97">
        <v>46984</v>
      </c>
      <c r="G112" s="96" t="s">
        <v>332</v>
      </c>
      <c r="H112" s="95">
        <v>2318.25</v>
      </c>
      <c r="I112" s="95">
        <v>0</v>
      </c>
      <c r="J112" s="95">
        <v>0</v>
      </c>
      <c r="K112" s="95">
        <v>382.05</v>
      </c>
      <c r="L112" s="95">
        <v>164.33</v>
      </c>
      <c r="M112" s="95">
        <v>0</v>
      </c>
      <c r="N112" s="95">
        <v>2864.63</v>
      </c>
    </row>
    <row r="113" spans="1:14" x14ac:dyDescent="0.2">
      <c r="A113" s="56" t="s">
        <v>15</v>
      </c>
      <c r="B113" s="90"/>
      <c r="C113" s="100" t="s">
        <v>244</v>
      </c>
      <c r="D113" s="99" t="s">
        <v>265</v>
      </c>
      <c r="E113" s="98" t="s">
        <v>331</v>
      </c>
      <c r="F113" s="97">
        <v>42724</v>
      </c>
      <c r="G113" s="96" t="s">
        <v>330</v>
      </c>
      <c r="H113" s="95">
        <v>1855.09</v>
      </c>
      <c r="I113" s="95">
        <v>0</v>
      </c>
      <c r="J113" s="95">
        <v>0</v>
      </c>
      <c r="K113" s="95">
        <v>305.72000000000003</v>
      </c>
      <c r="L113" s="95">
        <v>116.16</v>
      </c>
      <c r="M113" s="95">
        <v>0</v>
      </c>
      <c r="N113" s="95">
        <v>2276.9700000000003</v>
      </c>
    </row>
    <row r="114" spans="1:14" ht="13.5" thickBot="1" x14ac:dyDescent="0.25">
      <c r="A114" s="56" t="s">
        <v>10</v>
      </c>
      <c r="B114" s="90"/>
      <c r="C114" s="94" t="s">
        <v>270</v>
      </c>
      <c r="D114" s="93"/>
      <c r="E114" s="92"/>
      <c r="F114" s="91"/>
      <c r="H114" s="84">
        <f t="shared" ref="H114:N114" si="4">SUBTOTAL(9,H92:H113)</f>
        <v>65336.95</v>
      </c>
      <c r="I114" s="84">
        <f t="shared" si="4"/>
        <v>0</v>
      </c>
      <c r="J114" s="84">
        <f t="shared" si="4"/>
        <v>0</v>
      </c>
      <c r="K114" s="84">
        <f t="shared" si="4"/>
        <v>10477.529999999999</v>
      </c>
      <c r="L114" s="84">
        <f t="shared" si="4"/>
        <v>5521.119999999999</v>
      </c>
      <c r="M114" s="84">
        <f t="shared" si="4"/>
        <v>558.32000000000005</v>
      </c>
      <c r="N114" s="84">
        <f t="shared" si="4"/>
        <v>81893.920000000013</v>
      </c>
    </row>
    <row r="115" spans="1:14" x14ac:dyDescent="0.2">
      <c r="A115" s="56" t="s">
        <v>11</v>
      </c>
      <c r="B115" s="90"/>
      <c r="C115" s="55"/>
      <c r="F115" s="89"/>
      <c r="H115" s="60"/>
      <c r="I115" s="60"/>
      <c r="J115" s="60"/>
      <c r="K115" s="60"/>
      <c r="L115" s="60"/>
      <c r="M115" s="60"/>
      <c r="N115" s="60"/>
    </row>
    <row r="116" spans="1:14" ht="13.5" thickBot="1" x14ac:dyDescent="0.25">
      <c r="A116" s="56" t="s">
        <v>10</v>
      </c>
      <c r="C116" s="88" t="s">
        <v>329</v>
      </c>
      <c r="D116" s="87"/>
      <c r="E116" s="86"/>
      <c r="F116" s="85"/>
      <c r="G116" s="52"/>
      <c r="H116" s="84">
        <f t="shared" ref="H116:N116" si="5">SUBTOTAL(9,H53:H115)</f>
        <v>93788.289999999979</v>
      </c>
      <c r="I116" s="84">
        <f t="shared" si="5"/>
        <v>6.5</v>
      </c>
      <c r="J116" s="84">
        <f t="shared" si="5"/>
        <v>0</v>
      </c>
      <c r="K116" s="84">
        <f t="shared" si="5"/>
        <v>15051.079999999994</v>
      </c>
      <c r="L116" s="84">
        <f t="shared" si="5"/>
        <v>7057.5599999999995</v>
      </c>
      <c r="M116" s="84">
        <f t="shared" si="5"/>
        <v>558.32000000000005</v>
      </c>
      <c r="N116" s="84">
        <f t="shared" si="5"/>
        <v>116461.75000000001</v>
      </c>
    </row>
    <row r="117" spans="1:14" hidden="1" x14ac:dyDescent="0.2">
      <c r="A117" s="56" t="s">
        <v>269</v>
      </c>
      <c r="B117" s="90"/>
      <c r="C117" s="100" t="s">
        <v>168</v>
      </c>
      <c r="D117" s="99" t="s">
        <v>168</v>
      </c>
      <c r="E117" s="98"/>
      <c r="F117" s="97"/>
      <c r="G117" s="96">
        <v>0</v>
      </c>
      <c r="H117" s="95">
        <v>0</v>
      </c>
      <c r="I117" s="95">
        <v>0</v>
      </c>
      <c r="J117" s="95">
        <v>0</v>
      </c>
      <c r="K117" s="95">
        <v>0</v>
      </c>
      <c r="L117" s="95">
        <v>0</v>
      </c>
      <c r="M117" s="95">
        <v>0</v>
      </c>
      <c r="N117" s="95">
        <v>0</v>
      </c>
    </row>
    <row r="118" spans="1:14" ht="13.5" hidden="1" thickBot="1" x14ac:dyDescent="0.25">
      <c r="A118" s="56" t="s">
        <v>173</v>
      </c>
      <c r="B118" s="90"/>
      <c r="C118" s="94" t="s">
        <v>268</v>
      </c>
      <c r="D118" s="93"/>
      <c r="E118" s="92"/>
      <c r="F118" s="91"/>
      <c r="H118" s="84"/>
      <c r="I118" s="84"/>
      <c r="J118" s="84"/>
      <c r="K118" s="84"/>
      <c r="L118" s="84"/>
      <c r="M118" s="84"/>
      <c r="N118" s="84"/>
    </row>
    <row r="119" spans="1:14" hidden="1" x14ac:dyDescent="0.2">
      <c r="A119" s="56" t="s">
        <v>3</v>
      </c>
      <c r="B119" s="90"/>
      <c r="C119" s="55"/>
      <c r="F119" s="89"/>
      <c r="H119" s="60"/>
      <c r="I119" s="60"/>
      <c r="J119" s="60"/>
      <c r="K119" s="60"/>
      <c r="L119" s="60"/>
      <c r="M119" s="60"/>
      <c r="N119" s="60"/>
    </row>
    <row r="120" spans="1:14" ht="13.5" hidden="1" thickBot="1" x14ac:dyDescent="0.25">
      <c r="A120" s="56" t="s">
        <v>171</v>
      </c>
      <c r="C120" s="88" t="s">
        <v>267</v>
      </c>
      <c r="D120" s="87"/>
      <c r="E120" s="86"/>
      <c r="F120" s="85"/>
      <c r="G120" s="52"/>
      <c r="H120" s="84"/>
      <c r="I120" s="84"/>
      <c r="J120" s="84"/>
      <c r="K120" s="84"/>
      <c r="L120" s="84"/>
      <c r="M120" s="84"/>
      <c r="N120" s="84"/>
    </row>
  </sheetData>
  <sheetProtection sheet="1" objects="1" scenarios="1"/>
  <mergeCells count="8">
    <mergeCell ref="C39:N39"/>
    <mergeCell ref="C41:N41"/>
    <mergeCell ref="C43:N43"/>
    <mergeCell ref="C45:N45"/>
    <mergeCell ref="C38:N38"/>
    <mergeCell ref="C40:N40"/>
    <mergeCell ref="C42:N42"/>
    <mergeCell ref="C44:N44"/>
  </mergeCells>
  <pageMargins left="0.23622047244094491" right="0.19685039370078741" top="0.31496062992125984" bottom="0.39370078740157483" header="0.19685039370078741" footer="0.19685039370078741"/>
  <pageSetup paperSize="9" scale="88" fitToHeight="0" orientation="landscape" r:id="rId1"/>
  <headerFooter alignWithMargins="0"/>
  <rowBreaks count="1" manualBreakCount="1">
    <brk id="51" max="16383" man="1"/>
  </rowBreaks>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B2:F28"/>
  <sheetViews>
    <sheetView showGridLines="0" showRowColHeaders="0" tabSelected="1" workbookViewId="0">
      <selection activeCell="J26" sqref="J26"/>
    </sheetView>
  </sheetViews>
  <sheetFormatPr defaultRowHeight="15" x14ac:dyDescent="0.25"/>
  <sheetData>
    <row r="2" spans="2:6" ht="20.25" x14ac:dyDescent="0.3">
      <c r="B2" s="270" t="s">
        <v>406</v>
      </c>
      <c r="C2" s="270"/>
      <c r="D2" s="270"/>
      <c r="E2" s="270"/>
      <c r="F2" s="270"/>
    </row>
    <row r="4" spans="2:6" ht="18.75" x14ac:dyDescent="0.3">
      <c r="B4" s="228" t="s">
        <v>644</v>
      </c>
    </row>
    <row r="6" spans="2:6" x14ac:dyDescent="0.25">
      <c r="B6" s="229" t="s">
        <v>649</v>
      </c>
      <c r="C6" t="s">
        <v>648</v>
      </c>
    </row>
    <row r="7" spans="2:6" x14ac:dyDescent="0.25">
      <c r="B7" s="229" t="s">
        <v>650</v>
      </c>
      <c r="C7" t="s">
        <v>645</v>
      </c>
    </row>
    <row r="8" spans="2:6" x14ac:dyDescent="0.25">
      <c r="B8" s="229" t="s">
        <v>651</v>
      </c>
      <c r="C8" t="s">
        <v>672</v>
      </c>
    </row>
    <row r="9" spans="2:6" x14ac:dyDescent="0.25">
      <c r="B9" s="229" t="s">
        <v>652</v>
      </c>
      <c r="C9" t="s">
        <v>646</v>
      </c>
    </row>
    <row r="10" spans="2:6" x14ac:dyDescent="0.25">
      <c r="B10" s="229" t="s">
        <v>653</v>
      </c>
      <c r="C10" t="s">
        <v>656</v>
      </c>
    </row>
    <row r="11" spans="2:6" x14ac:dyDescent="0.25">
      <c r="B11" s="229"/>
    </row>
    <row r="12" spans="2:6" x14ac:dyDescent="0.25">
      <c r="B12" s="229"/>
    </row>
    <row r="13" spans="2:6" x14ac:dyDescent="0.25">
      <c r="B13" s="229" t="s">
        <v>657</v>
      </c>
      <c r="C13" t="s">
        <v>658</v>
      </c>
    </row>
    <row r="14" spans="2:6" x14ac:dyDescent="0.25">
      <c r="B14" s="229"/>
    </row>
    <row r="15" spans="2:6" x14ac:dyDescent="0.25">
      <c r="B15" s="229"/>
    </row>
    <row r="16" spans="2:6" x14ac:dyDescent="0.25">
      <c r="B16" s="229"/>
      <c r="C16" t="s">
        <v>673</v>
      </c>
    </row>
    <row r="17" spans="2:2" x14ac:dyDescent="0.25">
      <c r="B17" s="229"/>
    </row>
    <row r="18" spans="2:2" x14ac:dyDescent="0.25">
      <c r="B18" s="229"/>
    </row>
    <row r="19" spans="2:2" x14ac:dyDescent="0.25">
      <c r="B19" s="229"/>
    </row>
    <row r="20" spans="2:2" x14ac:dyDescent="0.25">
      <c r="B20" s="229"/>
    </row>
    <row r="21" spans="2:2" x14ac:dyDescent="0.25">
      <c r="B21" s="229"/>
    </row>
    <row r="22" spans="2:2" x14ac:dyDescent="0.25">
      <c r="B22" s="229"/>
    </row>
    <row r="23" spans="2:2" x14ac:dyDescent="0.25">
      <c r="B23" s="229"/>
    </row>
    <row r="24" spans="2:2" x14ac:dyDescent="0.25">
      <c r="B24" s="229"/>
    </row>
    <row r="25" spans="2:2" x14ac:dyDescent="0.25">
      <c r="B25" s="229"/>
    </row>
    <row r="26" spans="2:2" x14ac:dyDescent="0.25">
      <c r="B26" s="229"/>
    </row>
    <row r="27" spans="2:2" x14ac:dyDescent="0.25">
      <c r="B27" s="229"/>
    </row>
    <row r="28" spans="2:2" x14ac:dyDescent="0.25">
      <c r="B28" s="229"/>
    </row>
  </sheetData>
  <sheetProtection password="A8AB" sheet="1" objects="1" scenarios="1"/>
  <mergeCells count="1">
    <mergeCell ref="B2:F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tabColor rgb="FFFF0000"/>
    <pageSetUpPr fitToPage="1"/>
  </sheetPr>
  <dimension ref="A1:F47"/>
  <sheetViews>
    <sheetView workbookViewId="0">
      <selection activeCell="G42" sqref="G42"/>
    </sheetView>
  </sheetViews>
  <sheetFormatPr defaultColWidth="10" defaultRowHeight="14.25" x14ac:dyDescent="0.2"/>
  <cols>
    <col min="1" max="1" width="43.28515625" style="196" customWidth="1"/>
    <col min="2" max="2" width="36.28515625" style="196" customWidth="1"/>
    <col min="3" max="3" width="17.28515625" style="196" customWidth="1"/>
    <col min="4" max="4" width="11.28515625" style="196" customWidth="1"/>
    <col min="5" max="5" width="16.5703125" style="196" bestFit="1" customWidth="1"/>
    <col min="6" max="6" width="11.7109375" style="196" customWidth="1"/>
    <col min="7" max="256" width="10" style="196"/>
    <col min="257" max="257" width="43.28515625" style="196" customWidth="1"/>
    <col min="258" max="258" width="36.28515625" style="196" customWidth="1"/>
    <col min="259" max="259" width="17.28515625" style="196" customWidth="1"/>
    <col min="260" max="260" width="11.28515625" style="196" customWidth="1"/>
    <col min="261" max="261" width="16.5703125" style="196" bestFit="1" customWidth="1"/>
    <col min="262" max="262" width="11.7109375" style="196" customWidth="1"/>
    <col min="263" max="512" width="10" style="196"/>
    <col min="513" max="513" width="43.28515625" style="196" customWidth="1"/>
    <col min="514" max="514" width="36.28515625" style="196" customWidth="1"/>
    <col min="515" max="515" width="17.28515625" style="196" customWidth="1"/>
    <col min="516" max="516" width="11.28515625" style="196" customWidth="1"/>
    <col min="517" max="517" width="16.5703125" style="196" bestFit="1" customWidth="1"/>
    <col min="518" max="518" width="11.7109375" style="196" customWidth="1"/>
    <col min="519" max="768" width="10" style="196"/>
    <col min="769" max="769" width="43.28515625" style="196" customWidth="1"/>
    <col min="770" max="770" width="36.28515625" style="196" customWidth="1"/>
    <col min="771" max="771" width="17.28515625" style="196" customWidth="1"/>
    <col min="772" max="772" width="11.28515625" style="196" customWidth="1"/>
    <col min="773" max="773" width="16.5703125" style="196" bestFit="1" customWidth="1"/>
    <col min="774" max="774" width="11.7109375" style="196" customWidth="1"/>
    <col min="775" max="1024" width="10" style="196"/>
    <col min="1025" max="1025" width="43.28515625" style="196" customWidth="1"/>
    <col min="1026" max="1026" width="36.28515625" style="196" customWidth="1"/>
    <col min="1027" max="1027" width="17.28515625" style="196" customWidth="1"/>
    <col min="1028" max="1028" width="11.28515625" style="196" customWidth="1"/>
    <col min="1029" max="1029" width="16.5703125" style="196" bestFit="1" customWidth="1"/>
    <col min="1030" max="1030" width="11.7109375" style="196" customWidth="1"/>
    <col min="1031" max="1280" width="10" style="196"/>
    <col min="1281" max="1281" width="43.28515625" style="196" customWidth="1"/>
    <col min="1282" max="1282" width="36.28515625" style="196" customWidth="1"/>
    <col min="1283" max="1283" width="17.28515625" style="196" customWidth="1"/>
    <col min="1284" max="1284" width="11.28515625" style="196" customWidth="1"/>
    <col min="1285" max="1285" width="16.5703125" style="196" bestFit="1" customWidth="1"/>
    <col min="1286" max="1286" width="11.7109375" style="196" customWidth="1"/>
    <col min="1287" max="1536" width="10" style="196"/>
    <col min="1537" max="1537" width="43.28515625" style="196" customWidth="1"/>
    <col min="1538" max="1538" width="36.28515625" style="196" customWidth="1"/>
    <col min="1539" max="1539" width="17.28515625" style="196" customWidth="1"/>
    <col min="1540" max="1540" width="11.28515625" style="196" customWidth="1"/>
    <col min="1541" max="1541" width="16.5703125" style="196" bestFit="1" customWidth="1"/>
    <col min="1542" max="1542" width="11.7109375" style="196" customWidth="1"/>
    <col min="1543" max="1792" width="10" style="196"/>
    <col min="1793" max="1793" width="43.28515625" style="196" customWidth="1"/>
    <col min="1794" max="1794" width="36.28515625" style="196" customWidth="1"/>
    <col min="1795" max="1795" width="17.28515625" style="196" customWidth="1"/>
    <col min="1796" max="1796" width="11.28515625" style="196" customWidth="1"/>
    <col min="1797" max="1797" width="16.5703125" style="196" bestFit="1" customWidth="1"/>
    <col min="1798" max="1798" width="11.7109375" style="196" customWidth="1"/>
    <col min="1799" max="2048" width="10" style="196"/>
    <col min="2049" max="2049" width="43.28515625" style="196" customWidth="1"/>
    <col min="2050" max="2050" width="36.28515625" style="196" customWidth="1"/>
    <col min="2051" max="2051" width="17.28515625" style="196" customWidth="1"/>
    <col min="2052" max="2052" width="11.28515625" style="196" customWidth="1"/>
    <col min="2053" max="2053" width="16.5703125" style="196" bestFit="1" customWidth="1"/>
    <col min="2054" max="2054" width="11.7109375" style="196" customWidth="1"/>
    <col min="2055" max="2304" width="10" style="196"/>
    <col min="2305" max="2305" width="43.28515625" style="196" customWidth="1"/>
    <col min="2306" max="2306" width="36.28515625" style="196" customWidth="1"/>
    <col min="2307" max="2307" width="17.28515625" style="196" customWidth="1"/>
    <col min="2308" max="2308" width="11.28515625" style="196" customWidth="1"/>
    <col min="2309" max="2309" width="16.5703125" style="196" bestFit="1" customWidth="1"/>
    <col min="2310" max="2310" width="11.7109375" style="196" customWidth="1"/>
    <col min="2311" max="2560" width="10" style="196"/>
    <col min="2561" max="2561" width="43.28515625" style="196" customWidth="1"/>
    <col min="2562" max="2562" width="36.28515625" style="196" customWidth="1"/>
    <col min="2563" max="2563" width="17.28515625" style="196" customWidth="1"/>
    <col min="2564" max="2564" width="11.28515625" style="196" customWidth="1"/>
    <col min="2565" max="2565" width="16.5703125" style="196" bestFit="1" customWidth="1"/>
    <col min="2566" max="2566" width="11.7109375" style="196" customWidth="1"/>
    <col min="2567" max="2816" width="10" style="196"/>
    <col min="2817" max="2817" width="43.28515625" style="196" customWidth="1"/>
    <col min="2818" max="2818" width="36.28515625" style="196" customWidth="1"/>
    <col min="2819" max="2819" width="17.28515625" style="196" customWidth="1"/>
    <col min="2820" max="2820" width="11.28515625" style="196" customWidth="1"/>
    <col min="2821" max="2821" width="16.5703125" style="196" bestFit="1" customWidth="1"/>
    <col min="2822" max="2822" width="11.7109375" style="196" customWidth="1"/>
    <col min="2823" max="3072" width="10" style="196"/>
    <col min="3073" max="3073" width="43.28515625" style="196" customWidth="1"/>
    <col min="3074" max="3074" width="36.28515625" style="196" customWidth="1"/>
    <col min="3075" max="3075" width="17.28515625" style="196" customWidth="1"/>
    <col min="3076" max="3076" width="11.28515625" style="196" customWidth="1"/>
    <col min="3077" max="3077" width="16.5703125" style="196" bestFit="1" customWidth="1"/>
    <col min="3078" max="3078" width="11.7109375" style="196" customWidth="1"/>
    <col min="3079" max="3328" width="10" style="196"/>
    <col min="3329" max="3329" width="43.28515625" style="196" customWidth="1"/>
    <col min="3330" max="3330" width="36.28515625" style="196" customWidth="1"/>
    <col min="3331" max="3331" width="17.28515625" style="196" customWidth="1"/>
    <col min="3332" max="3332" width="11.28515625" style="196" customWidth="1"/>
    <col min="3333" max="3333" width="16.5703125" style="196" bestFit="1" customWidth="1"/>
    <col min="3334" max="3334" width="11.7109375" style="196" customWidth="1"/>
    <col min="3335" max="3584" width="10" style="196"/>
    <col min="3585" max="3585" width="43.28515625" style="196" customWidth="1"/>
    <col min="3586" max="3586" width="36.28515625" style="196" customWidth="1"/>
    <col min="3587" max="3587" width="17.28515625" style="196" customWidth="1"/>
    <col min="3588" max="3588" width="11.28515625" style="196" customWidth="1"/>
    <col min="3589" max="3589" width="16.5703125" style="196" bestFit="1" customWidth="1"/>
    <col min="3590" max="3590" width="11.7109375" style="196" customWidth="1"/>
    <col min="3591" max="3840" width="10" style="196"/>
    <col min="3841" max="3841" width="43.28515625" style="196" customWidth="1"/>
    <col min="3842" max="3842" width="36.28515625" style="196" customWidth="1"/>
    <col min="3843" max="3843" width="17.28515625" style="196" customWidth="1"/>
    <col min="3844" max="3844" width="11.28515625" style="196" customWidth="1"/>
    <col min="3845" max="3845" width="16.5703125" style="196" bestFit="1" customWidth="1"/>
    <col min="3846" max="3846" width="11.7109375" style="196" customWidth="1"/>
    <col min="3847" max="4096" width="10" style="196"/>
    <col min="4097" max="4097" width="43.28515625" style="196" customWidth="1"/>
    <col min="4098" max="4098" width="36.28515625" style="196" customWidth="1"/>
    <col min="4099" max="4099" width="17.28515625" style="196" customWidth="1"/>
    <col min="4100" max="4100" width="11.28515625" style="196" customWidth="1"/>
    <col min="4101" max="4101" width="16.5703125" style="196" bestFit="1" customWidth="1"/>
    <col min="4102" max="4102" width="11.7109375" style="196" customWidth="1"/>
    <col min="4103" max="4352" width="10" style="196"/>
    <col min="4353" max="4353" width="43.28515625" style="196" customWidth="1"/>
    <col min="4354" max="4354" width="36.28515625" style="196" customWidth="1"/>
    <col min="4355" max="4355" width="17.28515625" style="196" customWidth="1"/>
    <col min="4356" max="4356" width="11.28515625" style="196" customWidth="1"/>
    <col min="4357" max="4357" width="16.5703125" style="196" bestFit="1" customWidth="1"/>
    <col min="4358" max="4358" width="11.7109375" style="196" customWidth="1"/>
    <col min="4359" max="4608" width="10" style="196"/>
    <col min="4609" max="4609" width="43.28515625" style="196" customWidth="1"/>
    <col min="4610" max="4610" width="36.28515625" style="196" customWidth="1"/>
    <col min="4611" max="4611" width="17.28515625" style="196" customWidth="1"/>
    <col min="4612" max="4612" width="11.28515625" style="196" customWidth="1"/>
    <col min="4613" max="4613" width="16.5703125" style="196" bestFit="1" customWidth="1"/>
    <col min="4614" max="4614" width="11.7109375" style="196" customWidth="1"/>
    <col min="4615" max="4864" width="10" style="196"/>
    <col min="4865" max="4865" width="43.28515625" style="196" customWidth="1"/>
    <col min="4866" max="4866" width="36.28515625" style="196" customWidth="1"/>
    <col min="4867" max="4867" width="17.28515625" style="196" customWidth="1"/>
    <col min="4868" max="4868" width="11.28515625" style="196" customWidth="1"/>
    <col min="4869" max="4869" width="16.5703125" style="196" bestFit="1" customWidth="1"/>
    <col min="4870" max="4870" width="11.7109375" style="196" customWidth="1"/>
    <col min="4871" max="5120" width="10" style="196"/>
    <col min="5121" max="5121" width="43.28515625" style="196" customWidth="1"/>
    <col min="5122" max="5122" width="36.28515625" style="196" customWidth="1"/>
    <col min="5123" max="5123" width="17.28515625" style="196" customWidth="1"/>
    <col min="5124" max="5124" width="11.28515625" style="196" customWidth="1"/>
    <col min="5125" max="5125" width="16.5703125" style="196" bestFit="1" customWidth="1"/>
    <col min="5126" max="5126" width="11.7109375" style="196" customWidth="1"/>
    <col min="5127" max="5376" width="10" style="196"/>
    <col min="5377" max="5377" width="43.28515625" style="196" customWidth="1"/>
    <col min="5378" max="5378" width="36.28515625" style="196" customWidth="1"/>
    <col min="5379" max="5379" width="17.28515625" style="196" customWidth="1"/>
    <col min="5380" max="5380" width="11.28515625" style="196" customWidth="1"/>
    <col min="5381" max="5381" width="16.5703125" style="196" bestFit="1" customWidth="1"/>
    <col min="5382" max="5382" width="11.7109375" style="196" customWidth="1"/>
    <col min="5383" max="5632" width="10" style="196"/>
    <col min="5633" max="5633" width="43.28515625" style="196" customWidth="1"/>
    <col min="5634" max="5634" width="36.28515625" style="196" customWidth="1"/>
    <col min="5635" max="5635" width="17.28515625" style="196" customWidth="1"/>
    <col min="5636" max="5636" width="11.28515625" style="196" customWidth="1"/>
    <col min="5637" max="5637" width="16.5703125" style="196" bestFit="1" customWidth="1"/>
    <col min="5638" max="5638" width="11.7109375" style="196" customWidth="1"/>
    <col min="5639" max="5888" width="10" style="196"/>
    <col min="5889" max="5889" width="43.28515625" style="196" customWidth="1"/>
    <col min="5890" max="5890" width="36.28515625" style="196" customWidth="1"/>
    <col min="5891" max="5891" width="17.28515625" style="196" customWidth="1"/>
    <col min="5892" max="5892" width="11.28515625" style="196" customWidth="1"/>
    <col min="5893" max="5893" width="16.5703125" style="196" bestFit="1" customWidth="1"/>
    <col min="5894" max="5894" width="11.7109375" style="196" customWidth="1"/>
    <col min="5895" max="6144" width="10" style="196"/>
    <col min="6145" max="6145" width="43.28515625" style="196" customWidth="1"/>
    <col min="6146" max="6146" width="36.28515625" style="196" customWidth="1"/>
    <col min="6147" max="6147" width="17.28515625" style="196" customWidth="1"/>
    <col min="6148" max="6148" width="11.28515625" style="196" customWidth="1"/>
    <col min="6149" max="6149" width="16.5703125" style="196" bestFit="1" customWidth="1"/>
    <col min="6150" max="6150" width="11.7109375" style="196" customWidth="1"/>
    <col min="6151" max="6400" width="10" style="196"/>
    <col min="6401" max="6401" width="43.28515625" style="196" customWidth="1"/>
    <col min="6402" max="6402" width="36.28515625" style="196" customWidth="1"/>
    <col min="6403" max="6403" width="17.28515625" style="196" customWidth="1"/>
    <col min="6404" max="6404" width="11.28515625" style="196" customWidth="1"/>
    <col min="6405" max="6405" width="16.5703125" style="196" bestFit="1" customWidth="1"/>
    <col min="6406" max="6406" width="11.7109375" style="196" customWidth="1"/>
    <col min="6407" max="6656" width="10" style="196"/>
    <col min="6657" max="6657" width="43.28515625" style="196" customWidth="1"/>
    <col min="6658" max="6658" width="36.28515625" style="196" customWidth="1"/>
    <col min="6659" max="6659" width="17.28515625" style="196" customWidth="1"/>
    <col min="6660" max="6660" width="11.28515625" style="196" customWidth="1"/>
    <col min="6661" max="6661" width="16.5703125" style="196" bestFit="1" customWidth="1"/>
    <col min="6662" max="6662" width="11.7109375" style="196" customWidth="1"/>
    <col min="6663" max="6912" width="10" style="196"/>
    <col min="6913" max="6913" width="43.28515625" style="196" customWidth="1"/>
    <col min="6914" max="6914" width="36.28515625" style="196" customWidth="1"/>
    <col min="6915" max="6915" width="17.28515625" style="196" customWidth="1"/>
    <col min="6916" max="6916" width="11.28515625" style="196" customWidth="1"/>
    <col min="6917" max="6917" width="16.5703125" style="196" bestFit="1" customWidth="1"/>
    <col min="6918" max="6918" width="11.7109375" style="196" customWidth="1"/>
    <col min="6919" max="7168" width="10" style="196"/>
    <col min="7169" max="7169" width="43.28515625" style="196" customWidth="1"/>
    <col min="7170" max="7170" width="36.28515625" style="196" customWidth="1"/>
    <col min="7171" max="7171" width="17.28515625" style="196" customWidth="1"/>
    <col min="7172" max="7172" width="11.28515625" style="196" customWidth="1"/>
    <col min="7173" max="7173" width="16.5703125" style="196" bestFit="1" customWidth="1"/>
    <col min="7174" max="7174" width="11.7109375" style="196" customWidth="1"/>
    <col min="7175" max="7424" width="10" style="196"/>
    <col min="7425" max="7425" width="43.28515625" style="196" customWidth="1"/>
    <col min="7426" max="7426" width="36.28515625" style="196" customWidth="1"/>
    <col min="7427" max="7427" width="17.28515625" style="196" customWidth="1"/>
    <col min="7428" max="7428" width="11.28515625" style="196" customWidth="1"/>
    <col min="7429" max="7429" width="16.5703125" style="196" bestFit="1" customWidth="1"/>
    <col min="7430" max="7430" width="11.7109375" style="196" customWidth="1"/>
    <col min="7431" max="7680" width="10" style="196"/>
    <col min="7681" max="7681" width="43.28515625" style="196" customWidth="1"/>
    <col min="7682" max="7682" width="36.28515625" style="196" customWidth="1"/>
    <col min="7683" max="7683" width="17.28515625" style="196" customWidth="1"/>
    <col min="7684" max="7684" width="11.28515625" style="196" customWidth="1"/>
    <col min="7685" max="7685" width="16.5703125" style="196" bestFit="1" customWidth="1"/>
    <col min="7686" max="7686" width="11.7109375" style="196" customWidth="1"/>
    <col min="7687" max="7936" width="10" style="196"/>
    <col min="7937" max="7937" width="43.28515625" style="196" customWidth="1"/>
    <col min="7938" max="7938" width="36.28515625" style="196" customWidth="1"/>
    <col min="7939" max="7939" width="17.28515625" style="196" customWidth="1"/>
    <col min="7940" max="7940" width="11.28515625" style="196" customWidth="1"/>
    <col min="7941" max="7941" width="16.5703125" style="196" bestFit="1" customWidth="1"/>
    <col min="7942" max="7942" width="11.7109375" style="196" customWidth="1"/>
    <col min="7943" max="8192" width="10" style="196"/>
    <col min="8193" max="8193" width="43.28515625" style="196" customWidth="1"/>
    <col min="8194" max="8194" width="36.28515625" style="196" customWidth="1"/>
    <col min="8195" max="8195" width="17.28515625" style="196" customWidth="1"/>
    <col min="8196" max="8196" width="11.28515625" style="196" customWidth="1"/>
    <col min="8197" max="8197" width="16.5703125" style="196" bestFit="1" customWidth="1"/>
    <col min="8198" max="8198" width="11.7109375" style="196" customWidth="1"/>
    <col min="8199" max="8448" width="10" style="196"/>
    <col min="8449" max="8449" width="43.28515625" style="196" customWidth="1"/>
    <col min="8450" max="8450" width="36.28515625" style="196" customWidth="1"/>
    <col min="8451" max="8451" width="17.28515625" style="196" customWidth="1"/>
    <col min="8452" max="8452" width="11.28515625" style="196" customWidth="1"/>
    <col min="8453" max="8453" width="16.5703125" style="196" bestFit="1" customWidth="1"/>
    <col min="8454" max="8454" width="11.7109375" style="196" customWidth="1"/>
    <col min="8455" max="8704" width="10" style="196"/>
    <col min="8705" max="8705" width="43.28515625" style="196" customWidth="1"/>
    <col min="8706" max="8706" width="36.28515625" style="196" customWidth="1"/>
    <col min="8707" max="8707" width="17.28515625" style="196" customWidth="1"/>
    <col min="8708" max="8708" width="11.28515625" style="196" customWidth="1"/>
    <col min="8709" max="8709" width="16.5703125" style="196" bestFit="1" customWidth="1"/>
    <col min="8710" max="8710" width="11.7109375" style="196" customWidth="1"/>
    <col min="8711" max="8960" width="10" style="196"/>
    <col min="8961" max="8961" width="43.28515625" style="196" customWidth="1"/>
    <col min="8962" max="8962" width="36.28515625" style="196" customWidth="1"/>
    <col min="8963" max="8963" width="17.28515625" style="196" customWidth="1"/>
    <col min="8964" max="8964" width="11.28515625" style="196" customWidth="1"/>
    <col min="8965" max="8965" width="16.5703125" style="196" bestFit="1" customWidth="1"/>
    <col min="8966" max="8966" width="11.7109375" style="196" customWidth="1"/>
    <col min="8967" max="9216" width="10" style="196"/>
    <col min="9217" max="9217" width="43.28515625" style="196" customWidth="1"/>
    <col min="9218" max="9218" width="36.28515625" style="196" customWidth="1"/>
    <col min="9219" max="9219" width="17.28515625" style="196" customWidth="1"/>
    <col min="9220" max="9220" width="11.28515625" style="196" customWidth="1"/>
    <col min="9221" max="9221" width="16.5703125" style="196" bestFit="1" customWidth="1"/>
    <col min="9222" max="9222" width="11.7109375" style="196" customWidth="1"/>
    <col min="9223" max="9472" width="10" style="196"/>
    <col min="9473" max="9473" width="43.28515625" style="196" customWidth="1"/>
    <col min="9474" max="9474" width="36.28515625" style="196" customWidth="1"/>
    <col min="9475" max="9475" width="17.28515625" style="196" customWidth="1"/>
    <col min="9476" max="9476" width="11.28515625" style="196" customWidth="1"/>
    <col min="9477" max="9477" width="16.5703125" style="196" bestFit="1" customWidth="1"/>
    <col min="9478" max="9478" width="11.7109375" style="196" customWidth="1"/>
    <col min="9479" max="9728" width="10" style="196"/>
    <col min="9729" max="9729" width="43.28515625" style="196" customWidth="1"/>
    <col min="9730" max="9730" width="36.28515625" style="196" customWidth="1"/>
    <col min="9731" max="9731" width="17.28515625" style="196" customWidth="1"/>
    <col min="9732" max="9732" width="11.28515625" style="196" customWidth="1"/>
    <col min="9733" max="9733" width="16.5703125" style="196" bestFit="1" customWidth="1"/>
    <col min="9734" max="9734" width="11.7109375" style="196" customWidth="1"/>
    <col min="9735" max="9984" width="10" style="196"/>
    <col min="9985" max="9985" width="43.28515625" style="196" customWidth="1"/>
    <col min="9986" max="9986" width="36.28515625" style="196" customWidth="1"/>
    <col min="9987" max="9987" width="17.28515625" style="196" customWidth="1"/>
    <col min="9988" max="9988" width="11.28515625" style="196" customWidth="1"/>
    <col min="9989" max="9989" width="16.5703125" style="196" bestFit="1" customWidth="1"/>
    <col min="9990" max="9990" width="11.7109375" style="196" customWidth="1"/>
    <col min="9991" max="10240" width="10" style="196"/>
    <col min="10241" max="10241" width="43.28515625" style="196" customWidth="1"/>
    <col min="10242" max="10242" width="36.28515625" style="196" customWidth="1"/>
    <col min="10243" max="10243" width="17.28515625" style="196" customWidth="1"/>
    <col min="10244" max="10244" width="11.28515625" style="196" customWidth="1"/>
    <col min="10245" max="10245" width="16.5703125" style="196" bestFit="1" customWidth="1"/>
    <col min="10246" max="10246" width="11.7109375" style="196" customWidth="1"/>
    <col min="10247" max="10496" width="10" style="196"/>
    <col min="10497" max="10497" width="43.28515625" style="196" customWidth="1"/>
    <col min="10498" max="10498" width="36.28515625" style="196" customWidth="1"/>
    <col min="10499" max="10499" width="17.28515625" style="196" customWidth="1"/>
    <col min="10500" max="10500" width="11.28515625" style="196" customWidth="1"/>
    <col min="10501" max="10501" width="16.5703125" style="196" bestFit="1" customWidth="1"/>
    <col min="10502" max="10502" width="11.7109375" style="196" customWidth="1"/>
    <col min="10503" max="10752" width="10" style="196"/>
    <col min="10753" max="10753" width="43.28515625" style="196" customWidth="1"/>
    <col min="10754" max="10754" width="36.28515625" style="196" customWidth="1"/>
    <col min="10755" max="10755" width="17.28515625" style="196" customWidth="1"/>
    <col min="10756" max="10756" width="11.28515625" style="196" customWidth="1"/>
    <col min="10757" max="10757" width="16.5703125" style="196" bestFit="1" customWidth="1"/>
    <col min="10758" max="10758" width="11.7109375" style="196" customWidth="1"/>
    <col min="10759" max="11008" width="10" style="196"/>
    <col min="11009" max="11009" width="43.28515625" style="196" customWidth="1"/>
    <col min="11010" max="11010" width="36.28515625" style="196" customWidth="1"/>
    <col min="11011" max="11011" width="17.28515625" style="196" customWidth="1"/>
    <col min="11012" max="11012" width="11.28515625" style="196" customWidth="1"/>
    <col min="11013" max="11013" width="16.5703125" style="196" bestFit="1" customWidth="1"/>
    <col min="11014" max="11014" width="11.7109375" style="196" customWidth="1"/>
    <col min="11015" max="11264" width="10" style="196"/>
    <col min="11265" max="11265" width="43.28515625" style="196" customWidth="1"/>
    <col min="11266" max="11266" width="36.28515625" style="196" customWidth="1"/>
    <col min="11267" max="11267" width="17.28515625" style="196" customWidth="1"/>
    <col min="11268" max="11268" width="11.28515625" style="196" customWidth="1"/>
    <col min="11269" max="11269" width="16.5703125" style="196" bestFit="1" customWidth="1"/>
    <col min="11270" max="11270" width="11.7109375" style="196" customWidth="1"/>
    <col min="11271" max="11520" width="10" style="196"/>
    <col min="11521" max="11521" width="43.28515625" style="196" customWidth="1"/>
    <col min="11522" max="11522" width="36.28515625" style="196" customWidth="1"/>
    <col min="11523" max="11523" width="17.28515625" style="196" customWidth="1"/>
    <col min="11524" max="11524" width="11.28515625" style="196" customWidth="1"/>
    <col min="11525" max="11525" width="16.5703125" style="196" bestFit="1" customWidth="1"/>
    <col min="11526" max="11526" width="11.7109375" style="196" customWidth="1"/>
    <col min="11527" max="11776" width="10" style="196"/>
    <col min="11777" max="11777" width="43.28515625" style="196" customWidth="1"/>
    <col min="11778" max="11778" width="36.28515625" style="196" customWidth="1"/>
    <col min="11779" max="11779" width="17.28515625" style="196" customWidth="1"/>
    <col min="11780" max="11780" width="11.28515625" style="196" customWidth="1"/>
    <col min="11781" max="11781" width="16.5703125" style="196" bestFit="1" customWidth="1"/>
    <col min="11782" max="11782" width="11.7109375" style="196" customWidth="1"/>
    <col min="11783" max="12032" width="10" style="196"/>
    <col min="12033" max="12033" width="43.28515625" style="196" customWidth="1"/>
    <col min="12034" max="12034" width="36.28515625" style="196" customWidth="1"/>
    <col min="12035" max="12035" width="17.28515625" style="196" customWidth="1"/>
    <col min="12036" max="12036" width="11.28515625" style="196" customWidth="1"/>
    <col min="12037" max="12037" width="16.5703125" style="196" bestFit="1" customWidth="1"/>
    <col min="12038" max="12038" width="11.7109375" style="196" customWidth="1"/>
    <col min="12039" max="12288" width="10" style="196"/>
    <col min="12289" max="12289" width="43.28515625" style="196" customWidth="1"/>
    <col min="12290" max="12290" width="36.28515625" style="196" customWidth="1"/>
    <col min="12291" max="12291" width="17.28515625" style="196" customWidth="1"/>
    <col min="12292" max="12292" width="11.28515625" style="196" customWidth="1"/>
    <col min="12293" max="12293" width="16.5703125" style="196" bestFit="1" customWidth="1"/>
    <col min="12294" max="12294" width="11.7109375" style="196" customWidth="1"/>
    <col min="12295" max="12544" width="10" style="196"/>
    <col min="12545" max="12545" width="43.28515625" style="196" customWidth="1"/>
    <col min="12546" max="12546" width="36.28515625" style="196" customWidth="1"/>
    <col min="12547" max="12547" width="17.28515625" style="196" customWidth="1"/>
    <col min="12548" max="12548" width="11.28515625" style="196" customWidth="1"/>
    <col min="12549" max="12549" width="16.5703125" style="196" bestFit="1" customWidth="1"/>
    <col min="12550" max="12550" width="11.7109375" style="196" customWidth="1"/>
    <col min="12551" max="12800" width="10" style="196"/>
    <col min="12801" max="12801" width="43.28515625" style="196" customWidth="1"/>
    <col min="12802" max="12802" width="36.28515625" style="196" customWidth="1"/>
    <col min="12803" max="12803" width="17.28515625" style="196" customWidth="1"/>
    <col min="12804" max="12804" width="11.28515625" style="196" customWidth="1"/>
    <col min="12805" max="12805" width="16.5703125" style="196" bestFit="1" customWidth="1"/>
    <col min="12806" max="12806" width="11.7109375" style="196" customWidth="1"/>
    <col min="12807" max="13056" width="10" style="196"/>
    <col min="13057" max="13057" width="43.28515625" style="196" customWidth="1"/>
    <col min="13058" max="13058" width="36.28515625" style="196" customWidth="1"/>
    <col min="13059" max="13059" width="17.28515625" style="196" customWidth="1"/>
    <col min="13060" max="13060" width="11.28515625" style="196" customWidth="1"/>
    <col min="13061" max="13061" width="16.5703125" style="196" bestFit="1" customWidth="1"/>
    <col min="13062" max="13062" width="11.7109375" style="196" customWidth="1"/>
    <col min="13063" max="13312" width="10" style="196"/>
    <col min="13313" max="13313" width="43.28515625" style="196" customWidth="1"/>
    <col min="13314" max="13314" width="36.28515625" style="196" customWidth="1"/>
    <col min="13315" max="13315" width="17.28515625" style="196" customWidth="1"/>
    <col min="13316" max="13316" width="11.28515625" style="196" customWidth="1"/>
    <col min="13317" max="13317" width="16.5703125" style="196" bestFit="1" customWidth="1"/>
    <col min="13318" max="13318" width="11.7109375" style="196" customWidth="1"/>
    <col min="13319" max="13568" width="10" style="196"/>
    <col min="13569" max="13569" width="43.28515625" style="196" customWidth="1"/>
    <col min="13570" max="13570" width="36.28515625" style="196" customWidth="1"/>
    <col min="13571" max="13571" width="17.28515625" style="196" customWidth="1"/>
    <col min="13572" max="13572" width="11.28515625" style="196" customWidth="1"/>
    <col min="13573" max="13573" width="16.5703125" style="196" bestFit="1" customWidth="1"/>
    <col min="13574" max="13574" width="11.7109375" style="196" customWidth="1"/>
    <col min="13575" max="13824" width="10" style="196"/>
    <col min="13825" max="13825" width="43.28515625" style="196" customWidth="1"/>
    <col min="13826" max="13826" width="36.28515625" style="196" customWidth="1"/>
    <col min="13827" max="13827" width="17.28515625" style="196" customWidth="1"/>
    <col min="13828" max="13828" width="11.28515625" style="196" customWidth="1"/>
    <col min="13829" max="13829" width="16.5703125" style="196" bestFit="1" customWidth="1"/>
    <col min="13830" max="13830" width="11.7109375" style="196" customWidth="1"/>
    <col min="13831" max="14080" width="10" style="196"/>
    <col min="14081" max="14081" width="43.28515625" style="196" customWidth="1"/>
    <col min="14082" max="14082" width="36.28515625" style="196" customWidth="1"/>
    <col min="14083" max="14083" width="17.28515625" style="196" customWidth="1"/>
    <col min="14084" max="14084" width="11.28515625" style="196" customWidth="1"/>
    <col min="14085" max="14085" width="16.5703125" style="196" bestFit="1" customWidth="1"/>
    <col min="14086" max="14086" width="11.7109375" style="196" customWidth="1"/>
    <col min="14087" max="14336" width="10" style="196"/>
    <col min="14337" max="14337" width="43.28515625" style="196" customWidth="1"/>
    <col min="14338" max="14338" width="36.28515625" style="196" customWidth="1"/>
    <col min="14339" max="14339" width="17.28515625" style="196" customWidth="1"/>
    <col min="14340" max="14340" width="11.28515625" style="196" customWidth="1"/>
    <col min="14341" max="14341" width="16.5703125" style="196" bestFit="1" customWidth="1"/>
    <col min="14342" max="14342" width="11.7109375" style="196" customWidth="1"/>
    <col min="14343" max="14592" width="10" style="196"/>
    <col min="14593" max="14593" width="43.28515625" style="196" customWidth="1"/>
    <col min="14594" max="14594" width="36.28515625" style="196" customWidth="1"/>
    <col min="14595" max="14595" width="17.28515625" style="196" customWidth="1"/>
    <col min="14596" max="14596" width="11.28515625" style="196" customWidth="1"/>
    <col min="14597" max="14597" width="16.5703125" style="196" bestFit="1" customWidth="1"/>
    <col min="14598" max="14598" width="11.7109375" style="196" customWidth="1"/>
    <col min="14599" max="14848" width="10" style="196"/>
    <col min="14849" max="14849" width="43.28515625" style="196" customWidth="1"/>
    <col min="14850" max="14850" width="36.28515625" style="196" customWidth="1"/>
    <col min="14851" max="14851" width="17.28515625" style="196" customWidth="1"/>
    <col min="14852" max="14852" width="11.28515625" style="196" customWidth="1"/>
    <col min="14853" max="14853" width="16.5703125" style="196" bestFit="1" customWidth="1"/>
    <col min="14854" max="14854" width="11.7109375" style="196" customWidth="1"/>
    <col min="14855" max="15104" width="10" style="196"/>
    <col min="15105" max="15105" width="43.28515625" style="196" customWidth="1"/>
    <col min="15106" max="15106" width="36.28515625" style="196" customWidth="1"/>
    <col min="15107" max="15107" width="17.28515625" style="196" customWidth="1"/>
    <col min="15108" max="15108" width="11.28515625" style="196" customWidth="1"/>
    <col min="15109" max="15109" width="16.5703125" style="196" bestFit="1" customWidth="1"/>
    <col min="15110" max="15110" width="11.7109375" style="196" customWidth="1"/>
    <col min="15111" max="15360" width="10" style="196"/>
    <col min="15361" max="15361" width="43.28515625" style="196" customWidth="1"/>
    <col min="15362" max="15362" width="36.28515625" style="196" customWidth="1"/>
    <col min="15363" max="15363" width="17.28515625" style="196" customWidth="1"/>
    <col min="15364" max="15364" width="11.28515625" style="196" customWidth="1"/>
    <col min="15365" max="15365" width="16.5703125" style="196" bestFit="1" customWidth="1"/>
    <col min="15366" max="15366" width="11.7109375" style="196" customWidth="1"/>
    <col min="15367" max="15616" width="10" style="196"/>
    <col min="15617" max="15617" width="43.28515625" style="196" customWidth="1"/>
    <col min="15618" max="15618" width="36.28515625" style="196" customWidth="1"/>
    <col min="15619" max="15619" width="17.28515625" style="196" customWidth="1"/>
    <col min="15620" max="15620" width="11.28515625" style="196" customWidth="1"/>
    <col min="15621" max="15621" width="16.5703125" style="196" bestFit="1" customWidth="1"/>
    <col min="15622" max="15622" width="11.7109375" style="196" customWidth="1"/>
    <col min="15623" max="15872" width="10" style="196"/>
    <col min="15873" max="15873" width="43.28515625" style="196" customWidth="1"/>
    <col min="15874" max="15874" width="36.28515625" style="196" customWidth="1"/>
    <col min="15875" max="15875" width="17.28515625" style="196" customWidth="1"/>
    <col min="15876" max="15876" width="11.28515625" style="196" customWidth="1"/>
    <col min="15877" max="15877" width="16.5703125" style="196" bestFit="1" customWidth="1"/>
    <col min="15878" max="15878" width="11.7109375" style="196" customWidth="1"/>
    <col min="15879" max="16128" width="10" style="196"/>
    <col min="16129" max="16129" width="43.28515625" style="196" customWidth="1"/>
    <col min="16130" max="16130" width="36.28515625" style="196" customWidth="1"/>
    <col min="16131" max="16131" width="17.28515625" style="196" customWidth="1"/>
    <col min="16132" max="16132" width="11.28515625" style="196" customWidth="1"/>
    <col min="16133" max="16133" width="16.5703125" style="196" bestFit="1" customWidth="1"/>
    <col min="16134" max="16134" width="11.7109375" style="196" customWidth="1"/>
    <col min="16135" max="16384" width="10" style="196"/>
  </cols>
  <sheetData>
    <row r="1" spans="1:6" s="195" customFormat="1" ht="20.25" x14ac:dyDescent="0.3">
      <c r="A1" s="270" t="s">
        <v>406</v>
      </c>
      <c r="B1" s="270"/>
      <c r="C1" s="270"/>
      <c r="D1" s="270"/>
      <c r="E1" s="270"/>
      <c r="F1" s="227"/>
    </row>
    <row r="2" spans="1:6" ht="15" thickBot="1" x14ac:dyDescent="0.25"/>
    <row r="3" spans="1:6" ht="15" customHeight="1" x14ac:dyDescent="0.2">
      <c r="A3" s="197" t="s">
        <v>407</v>
      </c>
      <c r="B3" s="198" t="s">
        <v>408</v>
      </c>
      <c r="C3" s="199"/>
      <c r="D3" s="199"/>
      <c r="E3" s="200" t="s">
        <v>409</v>
      </c>
      <c r="F3" s="201"/>
    </row>
    <row r="4" spans="1:6" ht="15" customHeight="1" thickBot="1" x14ac:dyDescent="0.25">
      <c r="A4" s="202"/>
      <c r="B4" s="203"/>
      <c r="C4" s="204"/>
      <c r="D4" s="204"/>
      <c r="E4" s="205" t="s">
        <v>659</v>
      </c>
      <c r="F4" s="201"/>
    </row>
    <row r="5" spans="1:6" ht="15" customHeight="1" thickBot="1" x14ac:dyDescent="0.3">
      <c r="A5" s="206"/>
      <c r="B5" s="207"/>
      <c r="C5" s="206"/>
      <c r="F5" s="201"/>
    </row>
    <row r="6" spans="1:6" ht="15" customHeight="1" thickBot="1" x14ac:dyDescent="0.25">
      <c r="A6" s="206" t="s">
        <v>410</v>
      </c>
      <c r="B6" s="231" t="s">
        <v>671</v>
      </c>
      <c r="C6" s="141" t="e">
        <f>VLOOKUP(B6,'Vlookup data'!A1:B95,2,FALSE)</f>
        <v>#N/A</v>
      </c>
      <c r="E6" s="208" t="s">
        <v>84</v>
      </c>
      <c r="F6" s="201"/>
    </row>
    <row r="7" spans="1:6" ht="15" customHeight="1" x14ac:dyDescent="0.25">
      <c r="A7" s="206"/>
      <c r="B7" s="207"/>
      <c r="C7" s="206"/>
      <c r="E7" s="209"/>
      <c r="F7" s="201"/>
    </row>
    <row r="8" spans="1:6" ht="15" x14ac:dyDescent="0.25">
      <c r="A8" s="210" t="s">
        <v>675</v>
      </c>
      <c r="E8" s="147">
        <v>500000</v>
      </c>
    </row>
    <row r="9" spans="1:6" ht="15" x14ac:dyDescent="0.25">
      <c r="A9" s="210" t="s">
        <v>670</v>
      </c>
      <c r="E9" s="148">
        <v>5000000</v>
      </c>
    </row>
    <row r="10" spans="1:6" ht="15" x14ac:dyDescent="0.25">
      <c r="A10" s="210" t="s">
        <v>412</v>
      </c>
      <c r="E10" s="147">
        <v>400000</v>
      </c>
    </row>
    <row r="11" spans="1:6" ht="15" x14ac:dyDescent="0.25">
      <c r="A11" s="210" t="s">
        <v>413</v>
      </c>
      <c r="E11" s="148">
        <f>E8-E10</f>
        <v>100000</v>
      </c>
    </row>
    <row r="12" spans="1:6" ht="15" x14ac:dyDescent="0.25">
      <c r="A12" s="210" t="s">
        <v>414</v>
      </c>
      <c r="E12" s="232">
        <v>2000</v>
      </c>
    </row>
    <row r="13" spans="1:6" ht="15" x14ac:dyDescent="0.25">
      <c r="A13" s="210" t="s">
        <v>415</v>
      </c>
      <c r="E13" s="232">
        <v>5000</v>
      </c>
    </row>
    <row r="14" spans="1:6" ht="15" x14ac:dyDescent="0.25">
      <c r="A14" s="210" t="s">
        <v>416</v>
      </c>
      <c r="E14" s="150">
        <f>E11-E12-E13</f>
        <v>93000</v>
      </c>
    </row>
    <row r="15" spans="1:6" ht="50.25" customHeight="1" x14ac:dyDescent="0.2">
      <c r="A15" s="233" t="s">
        <v>429</v>
      </c>
      <c r="B15" s="234" t="s">
        <v>417</v>
      </c>
      <c r="C15" s="234" t="s">
        <v>418</v>
      </c>
      <c r="D15" s="234" t="s">
        <v>419</v>
      </c>
      <c r="E15" s="235" t="s">
        <v>420</v>
      </c>
    </row>
    <row r="16" spans="1:6" ht="21.75" customHeight="1" x14ac:dyDescent="0.2">
      <c r="A16" s="237" t="s">
        <v>430</v>
      </c>
      <c r="B16" s="236" t="s">
        <v>669</v>
      </c>
      <c r="C16" s="237" t="s">
        <v>432</v>
      </c>
      <c r="D16" s="238">
        <v>1420</v>
      </c>
      <c r="E16" s="232">
        <v>30000</v>
      </c>
    </row>
    <row r="17" spans="1:5" ht="21.75" customHeight="1" x14ac:dyDescent="0.2">
      <c r="A17" s="237" t="s">
        <v>433</v>
      </c>
      <c r="B17" s="236" t="s">
        <v>669</v>
      </c>
      <c r="C17" s="237" t="s">
        <v>434</v>
      </c>
      <c r="D17" s="238">
        <v>3211</v>
      </c>
      <c r="E17" s="232">
        <v>13000</v>
      </c>
    </row>
    <row r="18" spans="1:5" ht="21.75" customHeight="1" x14ac:dyDescent="0.2">
      <c r="A18" s="238"/>
      <c r="B18" s="239"/>
      <c r="C18" s="238"/>
      <c r="D18" s="238"/>
      <c r="E18" s="232"/>
    </row>
    <row r="19" spans="1:5" ht="21.75" customHeight="1" x14ac:dyDescent="0.2">
      <c r="A19" s="238"/>
      <c r="B19" s="239"/>
      <c r="C19" s="238"/>
      <c r="D19" s="238"/>
      <c r="E19" s="232"/>
    </row>
    <row r="20" spans="1:5" ht="21.75" customHeight="1" x14ac:dyDescent="0.2">
      <c r="A20" s="240"/>
      <c r="B20" s="239"/>
      <c r="C20" s="238"/>
      <c r="D20" s="238"/>
      <c r="E20" s="232"/>
    </row>
    <row r="21" spans="1:5" ht="21.75" customHeight="1" x14ac:dyDescent="0.2">
      <c r="A21" s="238"/>
      <c r="B21" s="239"/>
      <c r="C21" s="238"/>
      <c r="D21" s="238"/>
      <c r="E21" s="232"/>
    </row>
    <row r="22" spans="1:5" ht="21.75" customHeight="1" x14ac:dyDescent="0.2">
      <c r="A22" s="238"/>
      <c r="B22" s="239"/>
      <c r="C22" s="238"/>
      <c r="D22" s="238"/>
      <c r="E22" s="232"/>
    </row>
    <row r="23" spans="1:5" ht="21.75" customHeight="1" x14ac:dyDescent="0.2">
      <c r="A23" s="240"/>
      <c r="B23" s="239"/>
      <c r="C23" s="238"/>
      <c r="D23" s="238"/>
      <c r="E23" s="232"/>
    </row>
    <row r="24" spans="1:5" ht="21.75" customHeight="1" x14ac:dyDescent="0.2">
      <c r="A24" s="240"/>
      <c r="B24" s="239"/>
      <c r="C24" s="238"/>
      <c r="D24" s="238"/>
      <c r="E24" s="232"/>
    </row>
    <row r="25" spans="1:5" ht="21.75" customHeight="1" x14ac:dyDescent="0.2">
      <c r="A25" s="240"/>
      <c r="B25" s="239"/>
      <c r="C25" s="238"/>
      <c r="D25" s="238"/>
      <c r="E25" s="232"/>
    </row>
    <row r="26" spans="1:5" ht="21.75" customHeight="1" x14ac:dyDescent="0.2">
      <c r="A26" s="238"/>
      <c r="B26" s="239"/>
      <c r="C26" s="238"/>
      <c r="D26" s="238"/>
      <c r="E26" s="232"/>
    </row>
    <row r="27" spans="1:5" ht="21.75" customHeight="1" x14ac:dyDescent="0.2">
      <c r="A27" s="238" t="s">
        <v>421</v>
      </c>
      <c r="B27" s="239" t="s">
        <v>421</v>
      </c>
      <c r="C27" s="238" t="s">
        <v>421</v>
      </c>
      <c r="D27" s="238" t="s">
        <v>421</v>
      </c>
      <c r="E27" s="232"/>
    </row>
    <row r="28" spans="1:5" ht="21.75" customHeight="1" x14ac:dyDescent="0.2">
      <c r="A28" s="240"/>
      <c r="B28" s="239"/>
      <c r="C28" s="238"/>
      <c r="D28" s="238"/>
      <c r="E28" s="232"/>
    </row>
    <row r="29" spans="1:5" ht="21.75" customHeight="1" x14ac:dyDescent="0.2">
      <c r="A29" s="238"/>
      <c r="B29" s="239"/>
      <c r="C29" s="238"/>
      <c r="D29" s="238"/>
      <c r="E29" s="232"/>
    </row>
    <row r="30" spans="1:5" ht="21.75" customHeight="1" x14ac:dyDescent="0.2">
      <c r="A30" s="238"/>
      <c r="B30" s="239"/>
      <c r="C30" s="238"/>
      <c r="D30" s="238"/>
      <c r="E30" s="232"/>
    </row>
    <row r="31" spans="1:5" ht="21.75" customHeight="1" x14ac:dyDescent="0.2">
      <c r="A31" s="238"/>
      <c r="B31" s="239"/>
      <c r="C31" s="238"/>
      <c r="D31" s="238"/>
      <c r="E31" s="232"/>
    </row>
    <row r="32" spans="1:5" ht="21" customHeight="1" x14ac:dyDescent="0.2">
      <c r="A32" s="238"/>
      <c r="B32" s="239"/>
      <c r="C32" s="238"/>
      <c r="D32" s="238"/>
      <c r="E32" s="232"/>
    </row>
    <row r="33" spans="1:5" ht="21" customHeight="1" x14ac:dyDescent="0.2">
      <c r="A33" s="238"/>
      <c r="B33" s="239"/>
      <c r="C33" s="238"/>
      <c r="D33" s="238"/>
      <c r="E33" s="232"/>
    </row>
    <row r="34" spans="1:5" ht="15" x14ac:dyDescent="0.25">
      <c r="A34" s="210"/>
      <c r="B34" s="211" t="s">
        <v>422</v>
      </c>
      <c r="E34" s="147">
        <f>E14-SUM(E16:E33)</f>
        <v>50000</v>
      </c>
    </row>
    <row r="35" spans="1:5" ht="15" x14ac:dyDescent="0.25">
      <c r="A35" s="210"/>
      <c r="B35" s="211"/>
      <c r="E35" s="160"/>
    </row>
    <row r="36" spans="1:5" ht="15" x14ac:dyDescent="0.25">
      <c r="A36" s="210"/>
      <c r="B36" s="211"/>
      <c r="E36" s="160"/>
    </row>
    <row r="38" spans="1:5" s="213" customFormat="1" ht="11.25" x14ac:dyDescent="0.2">
      <c r="A38" s="213" t="s">
        <v>530</v>
      </c>
    </row>
    <row r="39" spans="1:5" x14ac:dyDescent="0.2">
      <c r="A39" s="214" t="s">
        <v>528</v>
      </c>
    </row>
    <row r="41" spans="1:5" x14ac:dyDescent="0.2">
      <c r="A41" s="196" t="s">
        <v>423</v>
      </c>
    </row>
    <row r="42" spans="1:5" x14ac:dyDescent="0.2">
      <c r="A42" s="196" t="s">
        <v>424</v>
      </c>
    </row>
    <row r="43" spans="1:5" x14ac:dyDescent="0.2">
      <c r="A43" s="215" t="s">
        <v>425</v>
      </c>
    </row>
    <row r="44" spans="1:5" ht="15" x14ac:dyDescent="0.25">
      <c r="A44" s="216" t="s">
        <v>426</v>
      </c>
    </row>
    <row r="45" spans="1:5" x14ac:dyDescent="0.2">
      <c r="A45" s="241" t="s">
        <v>427</v>
      </c>
    </row>
    <row r="46" spans="1:5" x14ac:dyDescent="0.2">
      <c r="A46" s="212"/>
    </row>
    <row r="47" spans="1:5" x14ac:dyDescent="0.2">
      <c r="A47" s="212"/>
    </row>
  </sheetData>
  <sheetProtection password="A8AB" sheet="1" objects="1" scenarios="1" selectLockedCells="1" selectUnlockedCells="1"/>
  <mergeCells count="1">
    <mergeCell ref="A1:E1"/>
  </mergeCells>
  <dataValidations count="2">
    <dataValidation type="list" allowBlank="1" showInputMessage="1" showErrorMessage="1" errorTitle="error" error="You must select from list" promptTitle="Schools drop down" prompt="Please select your school from the drop down list" sqref="WVJ983045 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B65541 IX65541 ST65541 ACP65541 AML65541 AWH65541 BGD65541 BPZ65541 BZV65541 CJR65541 CTN65541 DDJ65541 DNF65541 DXB65541 EGX65541 EQT65541 FAP65541 FKL65541 FUH65541 GED65541 GNZ65541 GXV65541 HHR65541 HRN65541 IBJ65541 ILF65541 IVB65541 JEX65541 JOT65541 JYP65541 KIL65541 KSH65541 LCD65541 LLZ65541 LVV65541 MFR65541 MPN65541 MZJ65541 NJF65541 NTB65541 OCX65541 OMT65541 OWP65541 PGL65541 PQH65541 QAD65541 QJZ65541 QTV65541 RDR65541 RNN65541 RXJ65541 SHF65541 SRB65541 TAX65541 TKT65541 TUP65541 UEL65541 UOH65541 UYD65541 VHZ65541 VRV65541 WBR65541 WLN65541 WVJ65541 B131077 IX131077 ST131077 ACP131077 AML131077 AWH131077 BGD131077 BPZ131077 BZV131077 CJR131077 CTN131077 DDJ131077 DNF131077 DXB131077 EGX131077 EQT131077 FAP131077 FKL131077 FUH131077 GED131077 GNZ131077 GXV131077 HHR131077 HRN131077 IBJ131077 ILF131077 IVB131077 JEX131077 JOT131077 JYP131077 KIL131077 KSH131077 LCD131077 LLZ131077 LVV131077 MFR131077 MPN131077 MZJ131077 NJF131077 NTB131077 OCX131077 OMT131077 OWP131077 PGL131077 PQH131077 QAD131077 QJZ131077 QTV131077 RDR131077 RNN131077 RXJ131077 SHF131077 SRB131077 TAX131077 TKT131077 TUP131077 UEL131077 UOH131077 UYD131077 VHZ131077 VRV131077 WBR131077 WLN131077 WVJ131077 B196613 IX196613 ST196613 ACP196613 AML196613 AWH196613 BGD196613 BPZ196613 BZV196613 CJR196613 CTN196613 DDJ196613 DNF196613 DXB196613 EGX196613 EQT196613 FAP196613 FKL196613 FUH196613 GED196613 GNZ196613 GXV196613 HHR196613 HRN196613 IBJ196613 ILF196613 IVB196613 JEX196613 JOT196613 JYP196613 KIL196613 KSH196613 LCD196613 LLZ196613 LVV196613 MFR196613 MPN196613 MZJ196613 NJF196613 NTB196613 OCX196613 OMT196613 OWP196613 PGL196613 PQH196613 QAD196613 QJZ196613 QTV196613 RDR196613 RNN196613 RXJ196613 SHF196613 SRB196613 TAX196613 TKT196613 TUP196613 UEL196613 UOH196613 UYD196613 VHZ196613 VRV196613 WBR196613 WLN196613 WVJ196613 B262149 IX262149 ST262149 ACP262149 AML262149 AWH262149 BGD262149 BPZ262149 BZV262149 CJR262149 CTN262149 DDJ262149 DNF262149 DXB262149 EGX262149 EQT262149 FAP262149 FKL262149 FUH262149 GED262149 GNZ262149 GXV262149 HHR262149 HRN262149 IBJ262149 ILF262149 IVB262149 JEX262149 JOT262149 JYP262149 KIL262149 KSH262149 LCD262149 LLZ262149 LVV262149 MFR262149 MPN262149 MZJ262149 NJF262149 NTB262149 OCX262149 OMT262149 OWP262149 PGL262149 PQH262149 QAD262149 QJZ262149 QTV262149 RDR262149 RNN262149 RXJ262149 SHF262149 SRB262149 TAX262149 TKT262149 TUP262149 UEL262149 UOH262149 UYD262149 VHZ262149 VRV262149 WBR262149 WLN262149 WVJ262149 B327685 IX327685 ST327685 ACP327685 AML327685 AWH327685 BGD327685 BPZ327685 BZV327685 CJR327685 CTN327685 DDJ327685 DNF327685 DXB327685 EGX327685 EQT327685 FAP327685 FKL327685 FUH327685 GED327685 GNZ327685 GXV327685 HHR327685 HRN327685 IBJ327685 ILF327685 IVB327685 JEX327685 JOT327685 JYP327685 KIL327685 KSH327685 LCD327685 LLZ327685 LVV327685 MFR327685 MPN327685 MZJ327685 NJF327685 NTB327685 OCX327685 OMT327685 OWP327685 PGL327685 PQH327685 QAD327685 QJZ327685 QTV327685 RDR327685 RNN327685 RXJ327685 SHF327685 SRB327685 TAX327685 TKT327685 TUP327685 UEL327685 UOH327685 UYD327685 VHZ327685 VRV327685 WBR327685 WLN327685 WVJ327685 B393221 IX393221 ST393221 ACP393221 AML393221 AWH393221 BGD393221 BPZ393221 BZV393221 CJR393221 CTN393221 DDJ393221 DNF393221 DXB393221 EGX393221 EQT393221 FAP393221 FKL393221 FUH393221 GED393221 GNZ393221 GXV393221 HHR393221 HRN393221 IBJ393221 ILF393221 IVB393221 JEX393221 JOT393221 JYP393221 KIL393221 KSH393221 LCD393221 LLZ393221 LVV393221 MFR393221 MPN393221 MZJ393221 NJF393221 NTB393221 OCX393221 OMT393221 OWP393221 PGL393221 PQH393221 QAD393221 QJZ393221 QTV393221 RDR393221 RNN393221 RXJ393221 SHF393221 SRB393221 TAX393221 TKT393221 TUP393221 UEL393221 UOH393221 UYD393221 VHZ393221 VRV393221 WBR393221 WLN393221 WVJ393221 B458757 IX458757 ST458757 ACP458757 AML458757 AWH458757 BGD458757 BPZ458757 BZV458757 CJR458757 CTN458757 DDJ458757 DNF458757 DXB458757 EGX458757 EQT458757 FAP458757 FKL458757 FUH458757 GED458757 GNZ458757 GXV458757 HHR458757 HRN458757 IBJ458757 ILF458757 IVB458757 JEX458757 JOT458757 JYP458757 KIL458757 KSH458757 LCD458757 LLZ458757 LVV458757 MFR458757 MPN458757 MZJ458757 NJF458757 NTB458757 OCX458757 OMT458757 OWP458757 PGL458757 PQH458757 QAD458757 QJZ458757 QTV458757 RDR458757 RNN458757 RXJ458757 SHF458757 SRB458757 TAX458757 TKT458757 TUP458757 UEL458757 UOH458757 UYD458757 VHZ458757 VRV458757 WBR458757 WLN458757 WVJ458757 B524293 IX524293 ST524293 ACP524293 AML524293 AWH524293 BGD524293 BPZ524293 BZV524293 CJR524293 CTN524293 DDJ524293 DNF524293 DXB524293 EGX524293 EQT524293 FAP524293 FKL524293 FUH524293 GED524293 GNZ524293 GXV524293 HHR524293 HRN524293 IBJ524293 ILF524293 IVB524293 JEX524293 JOT524293 JYP524293 KIL524293 KSH524293 LCD524293 LLZ524293 LVV524293 MFR524293 MPN524293 MZJ524293 NJF524293 NTB524293 OCX524293 OMT524293 OWP524293 PGL524293 PQH524293 QAD524293 QJZ524293 QTV524293 RDR524293 RNN524293 RXJ524293 SHF524293 SRB524293 TAX524293 TKT524293 TUP524293 UEL524293 UOH524293 UYD524293 VHZ524293 VRV524293 WBR524293 WLN524293 WVJ524293 B589829 IX589829 ST589829 ACP589829 AML589829 AWH589829 BGD589829 BPZ589829 BZV589829 CJR589829 CTN589829 DDJ589829 DNF589829 DXB589829 EGX589829 EQT589829 FAP589829 FKL589829 FUH589829 GED589829 GNZ589829 GXV589829 HHR589829 HRN589829 IBJ589829 ILF589829 IVB589829 JEX589829 JOT589829 JYP589829 KIL589829 KSH589829 LCD589829 LLZ589829 LVV589829 MFR589829 MPN589829 MZJ589829 NJF589829 NTB589829 OCX589829 OMT589829 OWP589829 PGL589829 PQH589829 QAD589829 QJZ589829 QTV589829 RDR589829 RNN589829 RXJ589829 SHF589829 SRB589829 TAX589829 TKT589829 TUP589829 UEL589829 UOH589829 UYD589829 VHZ589829 VRV589829 WBR589829 WLN589829 WVJ589829 B655365 IX655365 ST655365 ACP655365 AML655365 AWH655365 BGD655365 BPZ655365 BZV655365 CJR655365 CTN655365 DDJ655365 DNF655365 DXB655365 EGX655365 EQT655365 FAP655365 FKL655365 FUH655365 GED655365 GNZ655365 GXV655365 HHR655365 HRN655365 IBJ655365 ILF655365 IVB655365 JEX655365 JOT655365 JYP655365 KIL655365 KSH655365 LCD655365 LLZ655365 LVV655365 MFR655365 MPN655365 MZJ655365 NJF655365 NTB655365 OCX655365 OMT655365 OWP655365 PGL655365 PQH655365 QAD655365 QJZ655365 QTV655365 RDR655365 RNN655365 RXJ655365 SHF655365 SRB655365 TAX655365 TKT655365 TUP655365 UEL655365 UOH655365 UYD655365 VHZ655365 VRV655365 WBR655365 WLN655365 WVJ655365 B720901 IX720901 ST720901 ACP720901 AML720901 AWH720901 BGD720901 BPZ720901 BZV720901 CJR720901 CTN720901 DDJ720901 DNF720901 DXB720901 EGX720901 EQT720901 FAP720901 FKL720901 FUH720901 GED720901 GNZ720901 GXV720901 HHR720901 HRN720901 IBJ720901 ILF720901 IVB720901 JEX720901 JOT720901 JYP720901 KIL720901 KSH720901 LCD720901 LLZ720901 LVV720901 MFR720901 MPN720901 MZJ720901 NJF720901 NTB720901 OCX720901 OMT720901 OWP720901 PGL720901 PQH720901 QAD720901 QJZ720901 QTV720901 RDR720901 RNN720901 RXJ720901 SHF720901 SRB720901 TAX720901 TKT720901 TUP720901 UEL720901 UOH720901 UYD720901 VHZ720901 VRV720901 WBR720901 WLN720901 WVJ720901 B786437 IX786437 ST786437 ACP786437 AML786437 AWH786437 BGD786437 BPZ786437 BZV786437 CJR786437 CTN786437 DDJ786437 DNF786437 DXB786437 EGX786437 EQT786437 FAP786437 FKL786437 FUH786437 GED786437 GNZ786437 GXV786437 HHR786437 HRN786437 IBJ786437 ILF786437 IVB786437 JEX786437 JOT786437 JYP786437 KIL786437 KSH786437 LCD786437 LLZ786437 LVV786437 MFR786437 MPN786437 MZJ786437 NJF786437 NTB786437 OCX786437 OMT786437 OWP786437 PGL786437 PQH786437 QAD786437 QJZ786437 QTV786437 RDR786437 RNN786437 RXJ786437 SHF786437 SRB786437 TAX786437 TKT786437 TUP786437 UEL786437 UOH786437 UYD786437 VHZ786437 VRV786437 WBR786437 WLN786437 WVJ786437 B851973 IX851973 ST851973 ACP851973 AML851973 AWH851973 BGD851973 BPZ851973 BZV851973 CJR851973 CTN851973 DDJ851973 DNF851973 DXB851973 EGX851973 EQT851973 FAP851973 FKL851973 FUH851973 GED851973 GNZ851973 GXV851973 HHR851973 HRN851973 IBJ851973 ILF851973 IVB851973 JEX851973 JOT851973 JYP851973 KIL851973 KSH851973 LCD851973 LLZ851973 LVV851973 MFR851973 MPN851973 MZJ851973 NJF851973 NTB851973 OCX851973 OMT851973 OWP851973 PGL851973 PQH851973 QAD851973 QJZ851973 QTV851973 RDR851973 RNN851973 RXJ851973 SHF851973 SRB851973 TAX851973 TKT851973 TUP851973 UEL851973 UOH851973 UYD851973 VHZ851973 VRV851973 WBR851973 WLN851973 WVJ851973 B917509 IX917509 ST917509 ACP917509 AML917509 AWH917509 BGD917509 BPZ917509 BZV917509 CJR917509 CTN917509 DDJ917509 DNF917509 DXB917509 EGX917509 EQT917509 FAP917509 FKL917509 FUH917509 GED917509 GNZ917509 GXV917509 HHR917509 HRN917509 IBJ917509 ILF917509 IVB917509 JEX917509 JOT917509 JYP917509 KIL917509 KSH917509 LCD917509 LLZ917509 LVV917509 MFR917509 MPN917509 MZJ917509 NJF917509 NTB917509 OCX917509 OMT917509 OWP917509 PGL917509 PQH917509 QAD917509 QJZ917509 QTV917509 RDR917509 RNN917509 RXJ917509 SHF917509 SRB917509 TAX917509 TKT917509 TUP917509 UEL917509 UOH917509 UYD917509 VHZ917509 VRV917509 WBR917509 WLN917509 WVJ917509 B983045 IX983045 ST983045 ACP983045 AML983045 AWH983045 BGD983045 BPZ983045 BZV983045 CJR983045 CTN983045 DDJ983045 DNF983045 DXB983045 EGX983045 EQT983045 FAP983045 FKL983045 FUH983045 GED983045 GNZ983045 GXV983045 HHR983045 HRN983045 IBJ983045 ILF983045 IVB983045 JEX983045 JOT983045 JYP983045 KIL983045 KSH983045 LCD983045 LLZ983045 LVV983045 MFR983045 MPN983045 MZJ983045 NJF983045 NTB983045 OCX983045 OMT983045 OWP983045 PGL983045 PQH983045 QAD983045 QJZ983045 QTV983045 RDR983045 RNN983045 RXJ983045 SHF983045 SRB983045 TAX983045 TKT983045 TUP983045 UEL983045 UOH983045 UYD983045 VHZ983045 VRV983045 WBR983045 WLN983045" xr:uid="{00000000-0002-0000-0600-000000000000}">
      <formula1>Schools</formula1>
    </dataValidation>
    <dataValidation allowBlank="1" showInputMessage="1" showErrorMessage="1" errorTitle="error" error="You must select from list" promptTitle="Schools drop down" prompt="Please select your school from the drop down list" sqref="B6" xr:uid="{AF41E863-B2E2-46BC-AC19-A4CEFD3728D9}"/>
  </dataValidations>
  <hyperlinks>
    <hyperlink ref="A45" r:id="rId1" display="mailto:ahirani@ealing.gov.uk" xr:uid="{00000000-0004-0000-0600-000000000000}"/>
  </hyperlinks>
  <pageMargins left="0.75" right="0.75" top="1" bottom="1" header="0.5" footer="0.5"/>
  <pageSetup paperSize="9" scale="78" orientation="portrait" r:id="rId2"/>
  <headerFooter alignWithMargins="0"/>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theme="3" tint="0.39997558519241921"/>
    <pageSetUpPr fitToPage="1"/>
  </sheetPr>
  <dimension ref="A1:F46"/>
  <sheetViews>
    <sheetView workbookViewId="0">
      <selection activeCell="B6" sqref="B6"/>
    </sheetView>
  </sheetViews>
  <sheetFormatPr defaultColWidth="10" defaultRowHeight="14.25" x14ac:dyDescent="0.2"/>
  <cols>
    <col min="1" max="1" width="43.28515625" style="196" customWidth="1"/>
    <col min="2" max="2" width="15.5703125" style="196" customWidth="1"/>
    <col min="3" max="3" width="17.28515625" style="196" customWidth="1"/>
    <col min="4" max="4" width="9.42578125" style="196" customWidth="1"/>
    <col min="5" max="5" width="18.85546875" style="196" bestFit="1" customWidth="1"/>
    <col min="6" max="6" width="11.7109375" style="196" customWidth="1"/>
    <col min="7" max="256" width="10" style="196"/>
    <col min="257" max="257" width="43.28515625" style="196" customWidth="1"/>
    <col min="258" max="258" width="36.28515625" style="196" customWidth="1"/>
    <col min="259" max="259" width="17.28515625" style="196" customWidth="1"/>
    <col min="260" max="260" width="11.28515625" style="196" customWidth="1"/>
    <col min="261" max="261" width="16.5703125" style="196" bestFit="1" customWidth="1"/>
    <col min="262" max="262" width="11.7109375" style="196" customWidth="1"/>
    <col min="263" max="512" width="10" style="196"/>
    <col min="513" max="513" width="43.28515625" style="196" customWidth="1"/>
    <col min="514" max="514" width="36.28515625" style="196" customWidth="1"/>
    <col min="515" max="515" width="17.28515625" style="196" customWidth="1"/>
    <col min="516" max="516" width="11.28515625" style="196" customWidth="1"/>
    <col min="517" max="517" width="16.5703125" style="196" bestFit="1" customWidth="1"/>
    <col min="518" max="518" width="11.7109375" style="196" customWidth="1"/>
    <col min="519" max="768" width="10" style="196"/>
    <col min="769" max="769" width="43.28515625" style="196" customWidth="1"/>
    <col min="770" max="770" width="36.28515625" style="196" customWidth="1"/>
    <col min="771" max="771" width="17.28515625" style="196" customWidth="1"/>
    <col min="772" max="772" width="11.28515625" style="196" customWidth="1"/>
    <col min="773" max="773" width="16.5703125" style="196" bestFit="1" customWidth="1"/>
    <col min="774" max="774" width="11.7109375" style="196" customWidth="1"/>
    <col min="775" max="1024" width="10" style="196"/>
    <col min="1025" max="1025" width="43.28515625" style="196" customWidth="1"/>
    <col min="1026" max="1026" width="36.28515625" style="196" customWidth="1"/>
    <col min="1027" max="1027" width="17.28515625" style="196" customWidth="1"/>
    <col min="1028" max="1028" width="11.28515625" style="196" customWidth="1"/>
    <col min="1029" max="1029" width="16.5703125" style="196" bestFit="1" customWidth="1"/>
    <col min="1030" max="1030" width="11.7109375" style="196" customWidth="1"/>
    <col min="1031" max="1280" width="10" style="196"/>
    <col min="1281" max="1281" width="43.28515625" style="196" customWidth="1"/>
    <col min="1282" max="1282" width="36.28515625" style="196" customWidth="1"/>
    <col min="1283" max="1283" width="17.28515625" style="196" customWidth="1"/>
    <col min="1284" max="1284" width="11.28515625" style="196" customWidth="1"/>
    <col min="1285" max="1285" width="16.5703125" style="196" bestFit="1" customWidth="1"/>
    <col min="1286" max="1286" width="11.7109375" style="196" customWidth="1"/>
    <col min="1287" max="1536" width="10" style="196"/>
    <col min="1537" max="1537" width="43.28515625" style="196" customWidth="1"/>
    <col min="1538" max="1538" width="36.28515625" style="196" customWidth="1"/>
    <col min="1539" max="1539" width="17.28515625" style="196" customWidth="1"/>
    <col min="1540" max="1540" width="11.28515625" style="196" customWidth="1"/>
    <col min="1541" max="1541" width="16.5703125" style="196" bestFit="1" customWidth="1"/>
    <col min="1542" max="1542" width="11.7109375" style="196" customWidth="1"/>
    <col min="1543" max="1792" width="10" style="196"/>
    <col min="1793" max="1793" width="43.28515625" style="196" customWidth="1"/>
    <col min="1794" max="1794" width="36.28515625" style="196" customWidth="1"/>
    <col min="1795" max="1795" width="17.28515625" style="196" customWidth="1"/>
    <col min="1796" max="1796" width="11.28515625" style="196" customWidth="1"/>
    <col min="1797" max="1797" width="16.5703125" style="196" bestFit="1" customWidth="1"/>
    <col min="1798" max="1798" width="11.7109375" style="196" customWidth="1"/>
    <col min="1799" max="2048" width="10" style="196"/>
    <col min="2049" max="2049" width="43.28515625" style="196" customWidth="1"/>
    <col min="2050" max="2050" width="36.28515625" style="196" customWidth="1"/>
    <col min="2051" max="2051" width="17.28515625" style="196" customWidth="1"/>
    <col min="2052" max="2052" width="11.28515625" style="196" customWidth="1"/>
    <col min="2053" max="2053" width="16.5703125" style="196" bestFit="1" customWidth="1"/>
    <col min="2054" max="2054" width="11.7109375" style="196" customWidth="1"/>
    <col min="2055" max="2304" width="10" style="196"/>
    <col min="2305" max="2305" width="43.28515625" style="196" customWidth="1"/>
    <col min="2306" max="2306" width="36.28515625" style="196" customWidth="1"/>
    <col min="2307" max="2307" width="17.28515625" style="196" customWidth="1"/>
    <col min="2308" max="2308" width="11.28515625" style="196" customWidth="1"/>
    <col min="2309" max="2309" width="16.5703125" style="196" bestFit="1" customWidth="1"/>
    <col min="2310" max="2310" width="11.7109375" style="196" customWidth="1"/>
    <col min="2311" max="2560" width="10" style="196"/>
    <col min="2561" max="2561" width="43.28515625" style="196" customWidth="1"/>
    <col min="2562" max="2562" width="36.28515625" style="196" customWidth="1"/>
    <col min="2563" max="2563" width="17.28515625" style="196" customWidth="1"/>
    <col min="2564" max="2564" width="11.28515625" style="196" customWidth="1"/>
    <col min="2565" max="2565" width="16.5703125" style="196" bestFit="1" customWidth="1"/>
    <col min="2566" max="2566" width="11.7109375" style="196" customWidth="1"/>
    <col min="2567" max="2816" width="10" style="196"/>
    <col min="2817" max="2817" width="43.28515625" style="196" customWidth="1"/>
    <col min="2818" max="2818" width="36.28515625" style="196" customWidth="1"/>
    <col min="2819" max="2819" width="17.28515625" style="196" customWidth="1"/>
    <col min="2820" max="2820" width="11.28515625" style="196" customWidth="1"/>
    <col min="2821" max="2821" width="16.5703125" style="196" bestFit="1" customWidth="1"/>
    <col min="2822" max="2822" width="11.7109375" style="196" customWidth="1"/>
    <col min="2823" max="3072" width="10" style="196"/>
    <col min="3073" max="3073" width="43.28515625" style="196" customWidth="1"/>
    <col min="3074" max="3074" width="36.28515625" style="196" customWidth="1"/>
    <col min="3075" max="3075" width="17.28515625" style="196" customWidth="1"/>
    <col min="3076" max="3076" width="11.28515625" style="196" customWidth="1"/>
    <col min="3077" max="3077" width="16.5703125" style="196" bestFit="1" customWidth="1"/>
    <col min="3078" max="3078" width="11.7109375" style="196" customWidth="1"/>
    <col min="3079" max="3328" width="10" style="196"/>
    <col min="3329" max="3329" width="43.28515625" style="196" customWidth="1"/>
    <col min="3330" max="3330" width="36.28515625" style="196" customWidth="1"/>
    <col min="3331" max="3331" width="17.28515625" style="196" customWidth="1"/>
    <col min="3332" max="3332" width="11.28515625" style="196" customWidth="1"/>
    <col min="3333" max="3333" width="16.5703125" style="196" bestFit="1" customWidth="1"/>
    <col min="3334" max="3334" width="11.7109375" style="196" customWidth="1"/>
    <col min="3335" max="3584" width="10" style="196"/>
    <col min="3585" max="3585" width="43.28515625" style="196" customWidth="1"/>
    <col min="3586" max="3586" width="36.28515625" style="196" customWidth="1"/>
    <col min="3587" max="3587" width="17.28515625" style="196" customWidth="1"/>
    <col min="3588" max="3588" width="11.28515625" style="196" customWidth="1"/>
    <col min="3589" max="3589" width="16.5703125" style="196" bestFit="1" customWidth="1"/>
    <col min="3590" max="3590" width="11.7109375" style="196" customWidth="1"/>
    <col min="3591" max="3840" width="10" style="196"/>
    <col min="3841" max="3841" width="43.28515625" style="196" customWidth="1"/>
    <col min="3842" max="3842" width="36.28515625" style="196" customWidth="1"/>
    <col min="3843" max="3843" width="17.28515625" style="196" customWidth="1"/>
    <col min="3844" max="3844" width="11.28515625" style="196" customWidth="1"/>
    <col min="3845" max="3845" width="16.5703125" style="196" bestFit="1" customWidth="1"/>
    <col min="3846" max="3846" width="11.7109375" style="196" customWidth="1"/>
    <col min="3847" max="4096" width="10" style="196"/>
    <col min="4097" max="4097" width="43.28515625" style="196" customWidth="1"/>
    <col min="4098" max="4098" width="36.28515625" style="196" customWidth="1"/>
    <col min="4099" max="4099" width="17.28515625" style="196" customWidth="1"/>
    <col min="4100" max="4100" width="11.28515625" style="196" customWidth="1"/>
    <col min="4101" max="4101" width="16.5703125" style="196" bestFit="1" customWidth="1"/>
    <col min="4102" max="4102" width="11.7109375" style="196" customWidth="1"/>
    <col min="4103" max="4352" width="10" style="196"/>
    <col min="4353" max="4353" width="43.28515625" style="196" customWidth="1"/>
    <col min="4354" max="4354" width="36.28515625" style="196" customWidth="1"/>
    <col min="4355" max="4355" width="17.28515625" style="196" customWidth="1"/>
    <col min="4356" max="4356" width="11.28515625" style="196" customWidth="1"/>
    <col min="4357" max="4357" width="16.5703125" style="196" bestFit="1" customWidth="1"/>
    <col min="4358" max="4358" width="11.7109375" style="196" customWidth="1"/>
    <col min="4359" max="4608" width="10" style="196"/>
    <col min="4609" max="4609" width="43.28515625" style="196" customWidth="1"/>
    <col min="4610" max="4610" width="36.28515625" style="196" customWidth="1"/>
    <col min="4611" max="4611" width="17.28515625" style="196" customWidth="1"/>
    <col min="4612" max="4612" width="11.28515625" style="196" customWidth="1"/>
    <col min="4613" max="4613" width="16.5703125" style="196" bestFit="1" customWidth="1"/>
    <col min="4614" max="4614" width="11.7109375" style="196" customWidth="1"/>
    <col min="4615" max="4864" width="10" style="196"/>
    <col min="4865" max="4865" width="43.28515625" style="196" customWidth="1"/>
    <col min="4866" max="4866" width="36.28515625" style="196" customWidth="1"/>
    <col min="4867" max="4867" width="17.28515625" style="196" customWidth="1"/>
    <col min="4868" max="4868" width="11.28515625" style="196" customWidth="1"/>
    <col min="4869" max="4869" width="16.5703125" style="196" bestFit="1" customWidth="1"/>
    <col min="4870" max="4870" width="11.7109375" style="196" customWidth="1"/>
    <col min="4871" max="5120" width="10" style="196"/>
    <col min="5121" max="5121" width="43.28515625" style="196" customWidth="1"/>
    <col min="5122" max="5122" width="36.28515625" style="196" customWidth="1"/>
    <col min="5123" max="5123" width="17.28515625" style="196" customWidth="1"/>
    <col min="5124" max="5124" width="11.28515625" style="196" customWidth="1"/>
    <col min="5125" max="5125" width="16.5703125" style="196" bestFit="1" customWidth="1"/>
    <col min="5126" max="5126" width="11.7109375" style="196" customWidth="1"/>
    <col min="5127" max="5376" width="10" style="196"/>
    <col min="5377" max="5377" width="43.28515625" style="196" customWidth="1"/>
    <col min="5378" max="5378" width="36.28515625" style="196" customWidth="1"/>
    <col min="5379" max="5379" width="17.28515625" style="196" customWidth="1"/>
    <col min="5380" max="5380" width="11.28515625" style="196" customWidth="1"/>
    <col min="5381" max="5381" width="16.5703125" style="196" bestFit="1" customWidth="1"/>
    <col min="5382" max="5382" width="11.7109375" style="196" customWidth="1"/>
    <col min="5383" max="5632" width="10" style="196"/>
    <col min="5633" max="5633" width="43.28515625" style="196" customWidth="1"/>
    <col min="5634" max="5634" width="36.28515625" style="196" customWidth="1"/>
    <col min="5635" max="5635" width="17.28515625" style="196" customWidth="1"/>
    <col min="5636" max="5636" width="11.28515625" style="196" customWidth="1"/>
    <col min="5637" max="5637" width="16.5703125" style="196" bestFit="1" customWidth="1"/>
    <col min="5638" max="5638" width="11.7109375" style="196" customWidth="1"/>
    <col min="5639" max="5888" width="10" style="196"/>
    <col min="5889" max="5889" width="43.28515625" style="196" customWidth="1"/>
    <col min="5890" max="5890" width="36.28515625" style="196" customWidth="1"/>
    <col min="5891" max="5891" width="17.28515625" style="196" customWidth="1"/>
    <col min="5892" max="5892" width="11.28515625" style="196" customWidth="1"/>
    <col min="5893" max="5893" width="16.5703125" style="196" bestFit="1" customWidth="1"/>
    <col min="5894" max="5894" width="11.7109375" style="196" customWidth="1"/>
    <col min="5895" max="6144" width="10" style="196"/>
    <col min="6145" max="6145" width="43.28515625" style="196" customWidth="1"/>
    <col min="6146" max="6146" width="36.28515625" style="196" customWidth="1"/>
    <col min="6147" max="6147" width="17.28515625" style="196" customWidth="1"/>
    <col min="6148" max="6148" width="11.28515625" style="196" customWidth="1"/>
    <col min="6149" max="6149" width="16.5703125" style="196" bestFit="1" customWidth="1"/>
    <col min="6150" max="6150" width="11.7109375" style="196" customWidth="1"/>
    <col min="6151" max="6400" width="10" style="196"/>
    <col min="6401" max="6401" width="43.28515625" style="196" customWidth="1"/>
    <col min="6402" max="6402" width="36.28515625" style="196" customWidth="1"/>
    <col min="6403" max="6403" width="17.28515625" style="196" customWidth="1"/>
    <col min="6404" max="6404" width="11.28515625" style="196" customWidth="1"/>
    <col min="6405" max="6405" width="16.5703125" style="196" bestFit="1" customWidth="1"/>
    <col min="6406" max="6406" width="11.7109375" style="196" customWidth="1"/>
    <col min="6407" max="6656" width="10" style="196"/>
    <col min="6657" max="6657" width="43.28515625" style="196" customWidth="1"/>
    <col min="6658" max="6658" width="36.28515625" style="196" customWidth="1"/>
    <col min="6659" max="6659" width="17.28515625" style="196" customWidth="1"/>
    <col min="6660" max="6660" width="11.28515625" style="196" customWidth="1"/>
    <col min="6661" max="6661" width="16.5703125" style="196" bestFit="1" customWidth="1"/>
    <col min="6662" max="6662" width="11.7109375" style="196" customWidth="1"/>
    <col min="6663" max="6912" width="10" style="196"/>
    <col min="6913" max="6913" width="43.28515625" style="196" customWidth="1"/>
    <col min="6914" max="6914" width="36.28515625" style="196" customWidth="1"/>
    <col min="6915" max="6915" width="17.28515625" style="196" customWidth="1"/>
    <col min="6916" max="6916" width="11.28515625" style="196" customWidth="1"/>
    <col min="6917" max="6917" width="16.5703125" style="196" bestFit="1" customWidth="1"/>
    <col min="6918" max="6918" width="11.7109375" style="196" customWidth="1"/>
    <col min="6919" max="7168" width="10" style="196"/>
    <col min="7169" max="7169" width="43.28515625" style="196" customWidth="1"/>
    <col min="7170" max="7170" width="36.28515625" style="196" customWidth="1"/>
    <col min="7171" max="7171" width="17.28515625" style="196" customWidth="1"/>
    <col min="7172" max="7172" width="11.28515625" style="196" customWidth="1"/>
    <col min="7173" max="7173" width="16.5703125" style="196" bestFit="1" customWidth="1"/>
    <col min="7174" max="7174" width="11.7109375" style="196" customWidth="1"/>
    <col min="7175" max="7424" width="10" style="196"/>
    <col min="7425" max="7425" width="43.28515625" style="196" customWidth="1"/>
    <col min="7426" max="7426" width="36.28515625" style="196" customWidth="1"/>
    <col min="7427" max="7427" width="17.28515625" style="196" customWidth="1"/>
    <col min="7428" max="7428" width="11.28515625" style="196" customWidth="1"/>
    <col min="7429" max="7429" width="16.5703125" style="196" bestFit="1" customWidth="1"/>
    <col min="7430" max="7430" width="11.7109375" style="196" customWidth="1"/>
    <col min="7431" max="7680" width="10" style="196"/>
    <col min="7681" max="7681" width="43.28515625" style="196" customWidth="1"/>
    <col min="7682" max="7682" width="36.28515625" style="196" customWidth="1"/>
    <col min="7683" max="7683" width="17.28515625" style="196" customWidth="1"/>
    <col min="7684" max="7684" width="11.28515625" style="196" customWidth="1"/>
    <col min="7685" max="7685" width="16.5703125" style="196" bestFit="1" customWidth="1"/>
    <col min="7686" max="7686" width="11.7109375" style="196" customWidth="1"/>
    <col min="7687" max="7936" width="10" style="196"/>
    <col min="7937" max="7937" width="43.28515625" style="196" customWidth="1"/>
    <col min="7938" max="7938" width="36.28515625" style="196" customWidth="1"/>
    <col min="7939" max="7939" width="17.28515625" style="196" customWidth="1"/>
    <col min="7940" max="7940" width="11.28515625" style="196" customWidth="1"/>
    <col min="7941" max="7941" width="16.5703125" style="196" bestFit="1" customWidth="1"/>
    <col min="7942" max="7942" width="11.7109375" style="196" customWidth="1"/>
    <col min="7943" max="8192" width="10" style="196"/>
    <col min="8193" max="8193" width="43.28515625" style="196" customWidth="1"/>
    <col min="8194" max="8194" width="36.28515625" style="196" customWidth="1"/>
    <col min="8195" max="8195" width="17.28515625" style="196" customWidth="1"/>
    <col min="8196" max="8196" width="11.28515625" style="196" customWidth="1"/>
    <col min="8197" max="8197" width="16.5703125" style="196" bestFit="1" customWidth="1"/>
    <col min="8198" max="8198" width="11.7109375" style="196" customWidth="1"/>
    <col min="8199" max="8448" width="10" style="196"/>
    <col min="8449" max="8449" width="43.28515625" style="196" customWidth="1"/>
    <col min="8450" max="8450" width="36.28515625" style="196" customWidth="1"/>
    <col min="8451" max="8451" width="17.28515625" style="196" customWidth="1"/>
    <col min="8452" max="8452" width="11.28515625" style="196" customWidth="1"/>
    <col min="8453" max="8453" width="16.5703125" style="196" bestFit="1" customWidth="1"/>
    <col min="8454" max="8454" width="11.7109375" style="196" customWidth="1"/>
    <col min="8455" max="8704" width="10" style="196"/>
    <col min="8705" max="8705" width="43.28515625" style="196" customWidth="1"/>
    <col min="8706" max="8706" width="36.28515625" style="196" customWidth="1"/>
    <col min="8707" max="8707" width="17.28515625" style="196" customWidth="1"/>
    <col min="8708" max="8708" width="11.28515625" style="196" customWidth="1"/>
    <col min="8709" max="8709" width="16.5703125" style="196" bestFit="1" customWidth="1"/>
    <col min="8710" max="8710" width="11.7109375" style="196" customWidth="1"/>
    <col min="8711" max="8960" width="10" style="196"/>
    <col min="8961" max="8961" width="43.28515625" style="196" customWidth="1"/>
    <col min="8962" max="8962" width="36.28515625" style="196" customWidth="1"/>
    <col min="8963" max="8963" width="17.28515625" style="196" customWidth="1"/>
    <col min="8964" max="8964" width="11.28515625" style="196" customWidth="1"/>
    <col min="8965" max="8965" width="16.5703125" style="196" bestFit="1" customWidth="1"/>
    <col min="8966" max="8966" width="11.7109375" style="196" customWidth="1"/>
    <col min="8967" max="9216" width="10" style="196"/>
    <col min="9217" max="9217" width="43.28515625" style="196" customWidth="1"/>
    <col min="9218" max="9218" width="36.28515625" style="196" customWidth="1"/>
    <col min="9219" max="9219" width="17.28515625" style="196" customWidth="1"/>
    <col min="9220" max="9220" width="11.28515625" style="196" customWidth="1"/>
    <col min="9221" max="9221" width="16.5703125" style="196" bestFit="1" customWidth="1"/>
    <col min="9222" max="9222" width="11.7109375" style="196" customWidth="1"/>
    <col min="9223" max="9472" width="10" style="196"/>
    <col min="9473" max="9473" width="43.28515625" style="196" customWidth="1"/>
    <col min="9474" max="9474" width="36.28515625" style="196" customWidth="1"/>
    <col min="9475" max="9475" width="17.28515625" style="196" customWidth="1"/>
    <col min="9476" max="9476" width="11.28515625" style="196" customWidth="1"/>
    <col min="9477" max="9477" width="16.5703125" style="196" bestFit="1" customWidth="1"/>
    <col min="9478" max="9478" width="11.7109375" style="196" customWidth="1"/>
    <col min="9479" max="9728" width="10" style="196"/>
    <col min="9729" max="9729" width="43.28515625" style="196" customWidth="1"/>
    <col min="9730" max="9730" width="36.28515625" style="196" customWidth="1"/>
    <col min="9731" max="9731" width="17.28515625" style="196" customWidth="1"/>
    <col min="9732" max="9732" width="11.28515625" style="196" customWidth="1"/>
    <col min="9733" max="9733" width="16.5703125" style="196" bestFit="1" customWidth="1"/>
    <col min="9734" max="9734" width="11.7109375" style="196" customWidth="1"/>
    <col min="9735" max="9984" width="10" style="196"/>
    <col min="9985" max="9985" width="43.28515625" style="196" customWidth="1"/>
    <col min="9986" max="9986" width="36.28515625" style="196" customWidth="1"/>
    <col min="9987" max="9987" width="17.28515625" style="196" customWidth="1"/>
    <col min="9988" max="9988" width="11.28515625" style="196" customWidth="1"/>
    <col min="9989" max="9989" width="16.5703125" style="196" bestFit="1" customWidth="1"/>
    <col min="9990" max="9990" width="11.7109375" style="196" customWidth="1"/>
    <col min="9991" max="10240" width="10" style="196"/>
    <col min="10241" max="10241" width="43.28515625" style="196" customWidth="1"/>
    <col min="10242" max="10242" width="36.28515625" style="196" customWidth="1"/>
    <col min="10243" max="10243" width="17.28515625" style="196" customWidth="1"/>
    <col min="10244" max="10244" width="11.28515625" style="196" customWidth="1"/>
    <col min="10245" max="10245" width="16.5703125" style="196" bestFit="1" customWidth="1"/>
    <col min="10246" max="10246" width="11.7109375" style="196" customWidth="1"/>
    <col min="10247" max="10496" width="10" style="196"/>
    <col min="10497" max="10497" width="43.28515625" style="196" customWidth="1"/>
    <col min="10498" max="10498" width="36.28515625" style="196" customWidth="1"/>
    <col min="10499" max="10499" width="17.28515625" style="196" customWidth="1"/>
    <col min="10500" max="10500" width="11.28515625" style="196" customWidth="1"/>
    <col min="10501" max="10501" width="16.5703125" style="196" bestFit="1" customWidth="1"/>
    <col min="10502" max="10502" width="11.7109375" style="196" customWidth="1"/>
    <col min="10503" max="10752" width="10" style="196"/>
    <col min="10753" max="10753" width="43.28515625" style="196" customWidth="1"/>
    <col min="10754" max="10754" width="36.28515625" style="196" customWidth="1"/>
    <col min="10755" max="10755" width="17.28515625" style="196" customWidth="1"/>
    <col min="10756" max="10756" width="11.28515625" style="196" customWidth="1"/>
    <col min="10757" max="10757" width="16.5703125" style="196" bestFit="1" customWidth="1"/>
    <col min="10758" max="10758" width="11.7109375" style="196" customWidth="1"/>
    <col min="10759" max="11008" width="10" style="196"/>
    <col min="11009" max="11009" width="43.28515625" style="196" customWidth="1"/>
    <col min="11010" max="11010" width="36.28515625" style="196" customWidth="1"/>
    <col min="11011" max="11011" width="17.28515625" style="196" customWidth="1"/>
    <col min="11012" max="11012" width="11.28515625" style="196" customWidth="1"/>
    <col min="11013" max="11013" width="16.5703125" style="196" bestFit="1" customWidth="1"/>
    <col min="11014" max="11014" width="11.7109375" style="196" customWidth="1"/>
    <col min="11015" max="11264" width="10" style="196"/>
    <col min="11265" max="11265" width="43.28515625" style="196" customWidth="1"/>
    <col min="11266" max="11266" width="36.28515625" style="196" customWidth="1"/>
    <col min="11267" max="11267" width="17.28515625" style="196" customWidth="1"/>
    <col min="11268" max="11268" width="11.28515625" style="196" customWidth="1"/>
    <col min="11269" max="11269" width="16.5703125" style="196" bestFit="1" customWidth="1"/>
    <col min="11270" max="11270" width="11.7109375" style="196" customWidth="1"/>
    <col min="11271" max="11520" width="10" style="196"/>
    <col min="11521" max="11521" width="43.28515625" style="196" customWidth="1"/>
    <col min="11522" max="11522" width="36.28515625" style="196" customWidth="1"/>
    <col min="11523" max="11523" width="17.28515625" style="196" customWidth="1"/>
    <col min="11524" max="11524" width="11.28515625" style="196" customWidth="1"/>
    <col min="11525" max="11525" width="16.5703125" style="196" bestFit="1" customWidth="1"/>
    <col min="11526" max="11526" width="11.7109375" style="196" customWidth="1"/>
    <col min="11527" max="11776" width="10" style="196"/>
    <col min="11777" max="11777" width="43.28515625" style="196" customWidth="1"/>
    <col min="11778" max="11778" width="36.28515625" style="196" customWidth="1"/>
    <col min="11779" max="11779" width="17.28515625" style="196" customWidth="1"/>
    <col min="11780" max="11780" width="11.28515625" style="196" customWidth="1"/>
    <col min="11781" max="11781" width="16.5703125" style="196" bestFit="1" customWidth="1"/>
    <col min="11782" max="11782" width="11.7109375" style="196" customWidth="1"/>
    <col min="11783" max="12032" width="10" style="196"/>
    <col min="12033" max="12033" width="43.28515625" style="196" customWidth="1"/>
    <col min="12034" max="12034" width="36.28515625" style="196" customWidth="1"/>
    <col min="12035" max="12035" width="17.28515625" style="196" customWidth="1"/>
    <col min="12036" max="12036" width="11.28515625" style="196" customWidth="1"/>
    <col min="12037" max="12037" width="16.5703125" style="196" bestFit="1" customWidth="1"/>
    <col min="12038" max="12038" width="11.7109375" style="196" customWidth="1"/>
    <col min="12039" max="12288" width="10" style="196"/>
    <col min="12289" max="12289" width="43.28515625" style="196" customWidth="1"/>
    <col min="12290" max="12290" width="36.28515625" style="196" customWidth="1"/>
    <col min="12291" max="12291" width="17.28515625" style="196" customWidth="1"/>
    <col min="12292" max="12292" width="11.28515625" style="196" customWidth="1"/>
    <col min="12293" max="12293" width="16.5703125" style="196" bestFit="1" customWidth="1"/>
    <col min="12294" max="12294" width="11.7109375" style="196" customWidth="1"/>
    <col min="12295" max="12544" width="10" style="196"/>
    <col min="12545" max="12545" width="43.28515625" style="196" customWidth="1"/>
    <col min="12546" max="12546" width="36.28515625" style="196" customWidth="1"/>
    <col min="12547" max="12547" width="17.28515625" style="196" customWidth="1"/>
    <col min="12548" max="12548" width="11.28515625" style="196" customWidth="1"/>
    <col min="12549" max="12549" width="16.5703125" style="196" bestFit="1" customWidth="1"/>
    <col min="12550" max="12550" width="11.7109375" style="196" customWidth="1"/>
    <col min="12551" max="12800" width="10" style="196"/>
    <col min="12801" max="12801" width="43.28515625" style="196" customWidth="1"/>
    <col min="12802" max="12802" width="36.28515625" style="196" customWidth="1"/>
    <col min="12803" max="12803" width="17.28515625" style="196" customWidth="1"/>
    <col min="12804" max="12804" width="11.28515625" style="196" customWidth="1"/>
    <col min="12805" max="12805" width="16.5703125" style="196" bestFit="1" customWidth="1"/>
    <col min="12806" max="12806" width="11.7109375" style="196" customWidth="1"/>
    <col min="12807" max="13056" width="10" style="196"/>
    <col min="13057" max="13057" width="43.28515625" style="196" customWidth="1"/>
    <col min="13058" max="13058" width="36.28515625" style="196" customWidth="1"/>
    <col min="13059" max="13059" width="17.28515625" style="196" customWidth="1"/>
    <col min="13060" max="13060" width="11.28515625" style="196" customWidth="1"/>
    <col min="13061" max="13061" width="16.5703125" style="196" bestFit="1" customWidth="1"/>
    <col min="13062" max="13062" width="11.7109375" style="196" customWidth="1"/>
    <col min="13063" max="13312" width="10" style="196"/>
    <col min="13313" max="13313" width="43.28515625" style="196" customWidth="1"/>
    <col min="13314" max="13314" width="36.28515625" style="196" customWidth="1"/>
    <col min="13315" max="13315" width="17.28515625" style="196" customWidth="1"/>
    <col min="13316" max="13316" width="11.28515625" style="196" customWidth="1"/>
    <col min="13317" max="13317" width="16.5703125" style="196" bestFit="1" customWidth="1"/>
    <col min="13318" max="13318" width="11.7109375" style="196" customWidth="1"/>
    <col min="13319" max="13568" width="10" style="196"/>
    <col min="13569" max="13569" width="43.28515625" style="196" customWidth="1"/>
    <col min="13570" max="13570" width="36.28515625" style="196" customWidth="1"/>
    <col min="13571" max="13571" width="17.28515625" style="196" customWidth="1"/>
    <col min="13572" max="13572" width="11.28515625" style="196" customWidth="1"/>
    <col min="13573" max="13573" width="16.5703125" style="196" bestFit="1" customWidth="1"/>
    <col min="13574" max="13574" width="11.7109375" style="196" customWidth="1"/>
    <col min="13575" max="13824" width="10" style="196"/>
    <col min="13825" max="13825" width="43.28515625" style="196" customWidth="1"/>
    <col min="13826" max="13826" width="36.28515625" style="196" customWidth="1"/>
    <col min="13827" max="13827" width="17.28515625" style="196" customWidth="1"/>
    <col min="13828" max="13828" width="11.28515625" style="196" customWidth="1"/>
    <col min="13829" max="13829" width="16.5703125" style="196" bestFit="1" customWidth="1"/>
    <col min="13830" max="13830" width="11.7109375" style="196" customWidth="1"/>
    <col min="13831" max="14080" width="10" style="196"/>
    <col min="14081" max="14081" width="43.28515625" style="196" customWidth="1"/>
    <col min="14082" max="14082" width="36.28515625" style="196" customWidth="1"/>
    <col min="14083" max="14083" width="17.28515625" style="196" customWidth="1"/>
    <col min="14084" max="14084" width="11.28515625" style="196" customWidth="1"/>
    <col min="14085" max="14085" width="16.5703125" style="196" bestFit="1" customWidth="1"/>
    <col min="14086" max="14086" width="11.7109375" style="196" customWidth="1"/>
    <col min="14087" max="14336" width="10" style="196"/>
    <col min="14337" max="14337" width="43.28515625" style="196" customWidth="1"/>
    <col min="14338" max="14338" width="36.28515625" style="196" customWidth="1"/>
    <col min="14339" max="14339" width="17.28515625" style="196" customWidth="1"/>
    <col min="14340" max="14340" width="11.28515625" style="196" customWidth="1"/>
    <col min="14341" max="14341" width="16.5703125" style="196" bestFit="1" customWidth="1"/>
    <col min="14342" max="14342" width="11.7109375" style="196" customWidth="1"/>
    <col min="14343" max="14592" width="10" style="196"/>
    <col min="14593" max="14593" width="43.28515625" style="196" customWidth="1"/>
    <col min="14594" max="14594" width="36.28515625" style="196" customWidth="1"/>
    <col min="14595" max="14595" width="17.28515625" style="196" customWidth="1"/>
    <col min="14596" max="14596" width="11.28515625" style="196" customWidth="1"/>
    <col min="14597" max="14597" width="16.5703125" style="196" bestFit="1" customWidth="1"/>
    <col min="14598" max="14598" width="11.7109375" style="196" customWidth="1"/>
    <col min="14599" max="14848" width="10" style="196"/>
    <col min="14849" max="14849" width="43.28515625" style="196" customWidth="1"/>
    <col min="14850" max="14850" width="36.28515625" style="196" customWidth="1"/>
    <col min="14851" max="14851" width="17.28515625" style="196" customWidth="1"/>
    <col min="14852" max="14852" width="11.28515625" style="196" customWidth="1"/>
    <col min="14853" max="14853" width="16.5703125" style="196" bestFit="1" customWidth="1"/>
    <col min="14854" max="14854" width="11.7109375" style="196" customWidth="1"/>
    <col min="14855" max="15104" width="10" style="196"/>
    <col min="15105" max="15105" width="43.28515625" style="196" customWidth="1"/>
    <col min="15106" max="15106" width="36.28515625" style="196" customWidth="1"/>
    <col min="15107" max="15107" width="17.28515625" style="196" customWidth="1"/>
    <col min="15108" max="15108" width="11.28515625" style="196" customWidth="1"/>
    <col min="15109" max="15109" width="16.5703125" style="196" bestFit="1" customWidth="1"/>
    <col min="15110" max="15110" width="11.7109375" style="196" customWidth="1"/>
    <col min="15111" max="15360" width="10" style="196"/>
    <col min="15361" max="15361" width="43.28515625" style="196" customWidth="1"/>
    <col min="15362" max="15362" width="36.28515625" style="196" customWidth="1"/>
    <col min="15363" max="15363" width="17.28515625" style="196" customWidth="1"/>
    <col min="15364" max="15364" width="11.28515625" style="196" customWidth="1"/>
    <col min="15365" max="15365" width="16.5703125" style="196" bestFit="1" customWidth="1"/>
    <col min="15366" max="15366" width="11.7109375" style="196" customWidth="1"/>
    <col min="15367" max="15616" width="10" style="196"/>
    <col min="15617" max="15617" width="43.28515625" style="196" customWidth="1"/>
    <col min="15618" max="15618" width="36.28515625" style="196" customWidth="1"/>
    <col min="15619" max="15619" width="17.28515625" style="196" customWidth="1"/>
    <col min="15620" max="15620" width="11.28515625" style="196" customWidth="1"/>
    <col min="15621" max="15621" width="16.5703125" style="196" bestFit="1" customWidth="1"/>
    <col min="15622" max="15622" width="11.7109375" style="196" customWidth="1"/>
    <col min="15623" max="15872" width="10" style="196"/>
    <col min="15873" max="15873" width="43.28515625" style="196" customWidth="1"/>
    <col min="15874" max="15874" width="36.28515625" style="196" customWidth="1"/>
    <col min="15875" max="15875" width="17.28515625" style="196" customWidth="1"/>
    <col min="15876" max="15876" width="11.28515625" style="196" customWidth="1"/>
    <col min="15877" max="15877" width="16.5703125" style="196" bestFit="1" customWidth="1"/>
    <col min="15878" max="15878" width="11.7109375" style="196" customWidth="1"/>
    <col min="15879" max="16128" width="10" style="196"/>
    <col min="16129" max="16129" width="43.28515625" style="196" customWidth="1"/>
    <col min="16130" max="16130" width="36.28515625" style="196" customWidth="1"/>
    <col min="16131" max="16131" width="17.28515625" style="196" customWidth="1"/>
    <col min="16132" max="16132" width="11.28515625" style="196" customWidth="1"/>
    <col min="16133" max="16133" width="16.5703125" style="196" bestFit="1" customWidth="1"/>
    <col min="16134" max="16134" width="11.7109375" style="196" customWidth="1"/>
    <col min="16135" max="16384" width="10" style="196"/>
  </cols>
  <sheetData>
    <row r="1" spans="1:6" s="195" customFormat="1" ht="20.25" x14ac:dyDescent="0.3">
      <c r="A1" s="270" t="s">
        <v>406</v>
      </c>
      <c r="B1" s="270"/>
      <c r="C1" s="270"/>
      <c r="D1" s="270"/>
      <c r="E1" s="270"/>
      <c r="F1" s="194"/>
    </row>
    <row r="2" spans="1:6" ht="15" thickBot="1" x14ac:dyDescent="0.25"/>
    <row r="3" spans="1:6" ht="15" customHeight="1" x14ac:dyDescent="0.2">
      <c r="A3" s="197" t="s">
        <v>407</v>
      </c>
      <c r="B3" s="198" t="s">
        <v>408</v>
      </c>
      <c r="C3" s="199"/>
      <c r="D3" s="199"/>
      <c r="E3" s="200" t="s">
        <v>409</v>
      </c>
      <c r="F3" s="201"/>
    </row>
    <row r="4" spans="1:6" ht="15" customHeight="1" thickBot="1" x14ac:dyDescent="0.25">
      <c r="A4" s="202"/>
      <c r="B4" s="203"/>
      <c r="C4" s="204"/>
      <c r="D4" s="204"/>
      <c r="E4" s="205" t="s">
        <v>659</v>
      </c>
      <c r="F4" s="201"/>
    </row>
    <row r="5" spans="1:6" ht="15" customHeight="1" thickBot="1" x14ac:dyDescent="0.3">
      <c r="A5" s="206"/>
      <c r="B5" s="207"/>
      <c r="C5" s="206"/>
      <c r="F5" s="201"/>
    </row>
    <row r="6" spans="1:6" ht="15" customHeight="1" thickBot="1" x14ac:dyDescent="0.25">
      <c r="A6" s="206" t="s">
        <v>410</v>
      </c>
      <c r="B6" s="140" t="s">
        <v>536</v>
      </c>
      <c r="C6" s="141" t="str">
        <f>VLOOKUP(B6,'Budgets 18-19'!$B:$H,7,FALSE)</f>
        <v>Type</v>
      </c>
      <c r="E6" s="208" t="s">
        <v>84</v>
      </c>
      <c r="F6" s="201"/>
    </row>
    <row r="7" spans="1:6" ht="15" customHeight="1" x14ac:dyDescent="0.25">
      <c r="A7" s="206"/>
      <c r="B7" s="207"/>
      <c r="C7" s="206"/>
      <c r="E7" s="209"/>
      <c r="F7" s="201"/>
    </row>
    <row r="8" spans="1:6" ht="15" x14ac:dyDescent="0.25">
      <c r="A8" s="210" t="s">
        <v>663</v>
      </c>
      <c r="E8" s="250"/>
    </row>
    <row r="9" spans="1:6" ht="15" x14ac:dyDescent="0.25">
      <c r="A9" s="210" t="s">
        <v>664</v>
      </c>
      <c r="E9" s="148">
        <f>VLOOKUP(B6,'Budgets 18-19'!B:C,2,FALSE)</f>
        <v>0</v>
      </c>
    </row>
    <row r="10" spans="1:6" ht="15" x14ac:dyDescent="0.25">
      <c r="A10" s="210" t="s">
        <v>654</v>
      </c>
      <c r="E10" s="147">
        <f>IF($C$6&lt;1,$E$9*8%,$E$9*5%)</f>
        <v>0</v>
      </c>
    </row>
    <row r="11" spans="1:6" ht="15" x14ac:dyDescent="0.25">
      <c r="A11" s="210" t="s">
        <v>413</v>
      </c>
      <c r="E11" s="147">
        <f>E8-E10</f>
        <v>0</v>
      </c>
    </row>
    <row r="12" spans="1:6" ht="15" x14ac:dyDescent="0.25">
      <c r="A12" s="210" t="s">
        <v>668</v>
      </c>
      <c r="E12" s="249"/>
    </row>
    <row r="13" spans="1:6" ht="15" x14ac:dyDescent="0.25">
      <c r="A13" s="210" t="s">
        <v>655</v>
      </c>
      <c r="E13" s="249"/>
    </row>
    <row r="14" spans="1:6" ht="15" x14ac:dyDescent="0.25">
      <c r="A14" s="210" t="s">
        <v>416</v>
      </c>
      <c r="E14" s="230">
        <f>E11-E12-E13</f>
        <v>0</v>
      </c>
    </row>
    <row r="15" spans="1:6" s="125" customFormat="1" ht="65.25" customHeight="1" x14ac:dyDescent="0.2">
      <c r="A15" s="151" t="s">
        <v>647</v>
      </c>
      <c r="B15" s="152" t="s">
        <v>417</v>
      </c>
      <c r="C15" s="152" t="s">
        <v>418</v>
      </c>
      <c r="D15" s="152" t="s">
        <v>419</v>
      </c>
      <c r="E15" s="248" t="s">
        <v>667</v>
      </c>
    </row>
    <row r="16" spans="1:6" s="125" customFormat="1" ht="21.75" customHeight="1" x14ac:dyDescent="0.2">
      <c r="A16" s="251"/>
      <c r="B16" s="252"/>
      <c r="C16" s="253"/>
      <c r="D16" s="253"/>
      <c r="E16" s="249"/>
    </row>
    <row r="17" spans="1:5" s="125" customFormat="1" ht="21.75" customHeight="1" x14ac:dyDescent="0.2">
      <c r="A17" s="254"/>
      <c r="B17" s="252"/>
      <c r="C17" s="253"/>
      <c r="D17" s="253"/>
      <c r="E17" s="249"/>
    </row>
    <row r="18" spans="1:5" s="125" customFormat="1" ht="21.75" customHeight="1" x14ac:dyDescent="0.2">
      <c r="A18" s="254"/>
      <c r="B18" s="252"/>
      <c r="C18" s="253"/>
      <c r="D18" s="253"/>
      <c r="E18" s="249"/>
    </row>
    <row r="19" spans="1:5" s="125" customFormat="1" ht="21.75" customHeight="1" x14ac:dyDescent="0.2">
      <c r="A19" s="254"/>
      <c r="B19" s="252"/>
      <c r="C19" s="253"/>
      <c r="D19" s="253"/>
      <c r="E19" s="249"/>
    </row>
    <row r="20" spans="1:5" s="125" customFormat="1" ht="21.75" customHeight="1" x14ac:dyDescent="0.2">
      <c r="A20" s="254"/>
      <c r="B20" s="252"/>
      <c r="C20" s="253"/>
      <c r="D20" s="253"/>
      <c r="E20" s="249"/>
    </row>
    <row r="21" spans="1:5" s="125" customFormat="1" ht="21.75" customHeight="1" x14ac:dyDescent="0.2">
      <c r="A21" s="254"/>
      <c r="B21" s="252"/>
      <c r="C21" s="253"/>
      <c r="D21" s="253"/>
      <c r="E21" s="249"/>
    </row>
    <row r="22" spans="1:5" s="125" customFormat="1" ht="21.75" customHeight="1" x14ac:dyDescent="0.2">
      <c r="A22" s="254"/>
      <c r="B22" s="252"/>
      <c r="C22" s="253"/>
      <c r="D22" s="253"/>
      <c r="E22" s="249"/>
    </row>
    <row r="23" spans="1:5" s="125" customFormat="1" ht="21.75" customHeight="1" x14ac:dyDescent="0.2">
      <c r="A23" s="254"/>
      <c r="B23" s="252"/>
      <c r="C23" s="253"/>
      <c r="D23" s="253"/>
      <c r="E23" s="249"/>
    </row>
    <row r="24" spans="1:5" s="125" customFormat="1" ht="21.75" customHeight="1" x14ac:dyDescent="0.2">
      <c r="A24" s="254"/>
      <c r="B24" s="252"/>
      <c r="C24" s="253"/>
      <c r="D24" s="253"/>
      <c r="E24" s="249"/>
    </row>
    <row r="25" spans="1:5" s="125" customFormat="1" ht="21.75" customHeight="1" x14ac:dyDescent="0.2">
      <c r="A25" s="254"/>
      <c r="B25" s="252"/>
      <c r="C25" s="253"/>
      <c r="D25" s="253"/>
      <c r="E25" s="249"/>
    </row>
    <row r="26" spans="1:5" s="125" customFormat="1" ht="21.75" customHeight="1" x14ac:dyDescent="0.2">
      <c r="A26" s="254"/>
      <c r="B26" s="252"/>
      <c r="C26" s="253"/>
      <c r="D26" s="253"/>
      <c r="E26" s="249"/>
    </row>
    <row r="27" spans="1:5" s="125" customFormat="1" ht="21.75" customHeight="1" x14ac:dyDescent="0.2">
      <c r="A27" s="253"/>
      <c r="B27" s="255"/>
      <c r="C27" s="253"/>
      <c r="D27" s="253"/>
      <c r="E27" s="249"/>
    </row>
    <row r="28" spans="1:5" s="125" customFormat="1" ht="21.75" customHeight="1" x14ac:dyDescent="0.2">
      <c r="A28" s="253"/>
      <c r="B28" s="255"/>
      <c r="C28" s="253"/>
      <c r="D28" s="253"/>
      <c r="E28" s="249"/>
    </row>
    <row r="29" spans="1:5" s="125" customFormat="1" ht="21.75" customHeight="1" x14ac:dyDescent="0.2">
      <c r="A29" s="251"/>
      <c r="B29" s="255"/>
      <c r="C29" s="253"/>
      <c r="D29" s="253"/>
      <c r="E29" s="249"/>
    </row>
    <row r="30" spans="1:5" s="125" customFormat="1" ht="21.75" customHeight="1" x14ac:dyDescent="0.2">
      <c r="A30" s="253"/>
      <c r="B30" s="255"/>
      <c r="C30" s="253"/>
      <c r="D30" s="253"/>
      <c r="E30" s="249"/>
    </row>
    <row r="31" spans="1:5" s="125" customFormat="1" ht="21" customHeight="1" x14ac:dyDescent="0.2">
      <c r="A31" s="253"/>
      <c r="B31" s="255"/>
      <c r="C31" s="253"/>
      <c r="D31" s="253"/>
      <c r="E31" s="249"/>
    </row>
    <row r="32" spans="1:5" s="125" customFormat="1" ht="21" customHeight="1" x14ac:dyDescent="0.2">
      <c r="A32" s="253"/>
      <c r="B32" s="255"/>
      <c r="C32" s="253"/>
      <c r="D32" s="253"/>
      <c r="E32" s="249"/>
    </row>
    <row r="33" spans="1:5" ht="21.95" customHeight="1" x14ac:dyDescent="0.25">
      <c r="A33" s="210"/>
      <c r="B33" s="211" t="s">
        <v>665</v>
      </c>
      <c r="E33" s="147">
        <f>E14-SUM(E16:E32)</f>
        <v>0</v>
      </c>
    </row>
    <row r="34" spans="1:5" ht="15" x14ac:dyDescent="0.25">
      <c r="A34" s="210"/>
      <c r="B34" s="211"/>
      <c r="E34" s="160"/>
    </row>
    <row r="35" spans="1:5" x14ac:dyDescent="0.2">
      <c r="A35" s="212"/>
    </row>
    <row r="36" spans="1:5" s="213" customFormat="1" ht="11.25" x14ac:dyDescent="0.2">
      <c r="A36" s="213" t="s">
        <v>532</v>
      </c>
    </row>
    <row r="37" spans="1:5" x14ac:dyDescent="0.2">
      <c r="A37" s="214"/>
    </row>
    <row r="38" spans="1:5" x14ac:dyDescent="0.2">
      <c r="A38" s="125" t="s">
        <v>423</v>
      </c>
    </row>
    <row r="40" spans="1:5" s="125" customFormat="1" x14ac:dyDescent="0.2">
      <c r="A40" s="125" t="s">
        <v>424</v>
      </c>
    </row>
    <row r="41" spans="1:5" s="125" customFormat="1" x14ac:dyDescent="0.2"/>
    <row r="42" spans="1:5" s="125" customFormat="1" x14ac:dyDescent="0.2">
      <c r="A42" s="165" t="s">
        <v>666</v>
      </c>
    </row>
    <row r="43" spans="1:5" ht="15" hidden="1" x14ac:dyDescent="0.25">
      <c r="A43" s="216" t="s">
        <v>426</v>
      </c>
    </row>
    <row r="44" spans="1:5" ht="15" x14ac:dyDescent="0.25">
      <c r="A44" s="218" t="s">
        <v>553</v>
      </c>
      <c r="B44" s="219" t="s">
        <v>554</v>
      </c>
    </row>
    <row r="45" spans="1:5" x14ac:dyDescent="0.2">
      <c r="A45" s="212"/>
    </row>
    <row r="46" spans="1:5" x14ac:dyDescent="0.2">
      <c r="A46" s="212"/>
    </row>
  </sheetData>
  <sheetProtection password="A8AB" sheet="1" objects="1" scenarios="1" insertRows="0" selectLockedCells="1"/>
  <mergeCells count="1">
    <mergeCell ref="A1:E1"/>
  </mergeCells>
  <conditionalFormatting sqref="E9">
    <cfRule type="containsText" dxfId="0" priority="1" operator="containsText" text="Awaiting Budgets">
      <formula>NOT(ISERROR(SEARCH("Awaiting Budgets",E9)))</formula>
    </cfRule>
  </conditionalFormatting>
  <dataValidations count="1">
    <dataValidation type="list" allowBlank="1" showInputMessage="1" showErrorMessage="1" errorTitle="error" error="You must select from list" promptTitle="Schools drop down" prompt="Please select your school from the drop down list" sqref="WVJ983043 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xr:uid="{00000000-0002-0000-0500-000000000000}">
      <formula1>Schools</formula1>
    </dataValidation>
  </dataValidations>
  <hyperlinks>
    <hyperlink ref="B44" r:id="rId1" xr:uid="{00000000-0004-0000-0500-000000000000}"/>
  </hyperlinks>
  <pageMargins left="0.75" right="0.75" top="1" bottom="1" header="0.5" footer="0.5"/>
  <pageSetup paperSize="9" scale="82" orientation="portrait" r:id="rId2"/>
  <headerFooter alignWithMargins="0"/>
  <drawing r:id="rId3"/>
  <extLst>
    <ext xmlns:x14="http://schemas.microsoft.com/office/spreadsheetml/2009/9/main" uri="{CCE6A557-97BC-4b89-ADB6-D9C93CAAB3DF}">
      <x14:dataValidations xmlns:xm="http://schemas.microsoft.com/office/excel/2006/main" count="1">
        <x14:dataValidation type="list" allowBlank="1" showInputMessage="1" showErrorMessage="1" errorTitle="error" error="You must select from list" promptTitle="Schools drop down" prompt="Please select your school from the drop down list" xr:uid="{00000000-0002-0000-0500-000001000000}">
          <x14:formula1>
            <xm:f>'Budgets 18-19'!$B$4:$B$85</xm:f>
          </x14:formula1>
          <xm:sqref>B6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6872B-CD23-4DDB-BD13-039957F65C4A}">
  <sheetPr>
    <tabColor theme="3" tint="0.39997558519241921"/>
  </sheetPr>
  <dimension ref="B2"/>
  <sheetViews>
    <sheetView workbookViewId="0">
      <selection activeCell="C33" sqref="C33"/>
    </sheetView>
  </sheetViews>
  <sheetFormatPr defaultRowHeight="15" x14ac:dyDescent="0.25"/>
  <sheetData>
    <row r="2" spans="2:2" x14ac:dyDescent="0.25">
      <c r="B2" s="256" t="s">
        <v>674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rgb="FF92D050"/>
    <pageSetUpPr fitToPage="1"/>
  </sheetPr>
  <dimension ref="A1:F47"/>
  <sheetViews>
    <sheetView workbookViewId="0">
      <selection activeCell="E20" sqref="E20"/>
    </sheetView>
  </sheetViews>
  <sheetFormatPr defaultColWidth="10" defaultRowHeight="14.25" x14ac:dyDescent="0.2"/>
  <cols>
    <col min="1" max="1" width="43.28515625" style="126" customWidth="1"/>
    <col min="2" max="2" width="36.28515625" style="126" customWidth="1"/>
    <col min="3" max="3" width="17.28515625" style="126" customWidth="1"/>
    <col min="4" max="4" width="11.28515625" style="126" customWidth="1"/>
    <col min="5" max="5" width="16.5703125" style="126" bestFit="1" customWidth="1"/>
    <col min="6" max="6" width="11.7109375" style="126" customWidth="1"/>
    <col min="7" max="256" width="10" style="126"/>
    <col min="257" max="257" width="43.28515625" style="126" customWidth="1"/>
    <col min="258" max="258" width="36.28515625" style="126" customWidth="1"/>
    <col min="259" max="259" width="17.28515625" style="126" customWidth="1"/>
    <col min="260" max="260" width="11.28515625" style="126" customWidth="1"/>
    <col min="261" max="261" width="16.5703125" style="126" bestFit="1" customWidth="1"/>
    <col min="262" max="262" width="11.7109375" style="126" customWidth="1"/>
    <col min="263" max="512" width="10" style="126"/>
    <col min="513" max="513" width="43.28515625" style="126" customWidth="1"/>
    <col min="514" max="514" width="36.28515625" style="126" customWidth="1"/>
    <col min="515" max="515" width="17.28515625" style="126" customWidth="1"/>
    <col min="516" max="516" width="11.28515625" style="126" customWidth="1"/>
    <col min="517" max="517" width="16.5703125" style="126" bestFit="1" customWidth="1"/>
    <col min="518" max="518" width="11.7109375" style="126" customWidth="1"/>
    <col min="519" max="768" width="10" style="126"/>
    <col min="769" max="769" width="43.28515625" style="126" customWidth="1"/>
    <col min="770" max="770" width="36.28515625" style="126" customWidth="1"/>
    <col min="771" max="771" width="17.28515625" style="126" customWidth="1"/>
    <col min="772" max="772" width="11.28515625" style="126" customWidth="1"/>
    <col min="773" max="773" width="16.5703125" style="126" bestFit="1" customWidth="1"/>
    <col min="774" max="774" width="11.7109375" style="126" customWidth="1"/>
    <col min="775" max="1024" width="10" style="126"/>
    <col min="1025" max="1025" width="43.28515625" style="126" customWidth="1"/>
    <col min="1026" max="1026" width="36.28515625" style="126" customWidth="1"/>
    <col min="1027" max="1027" width="17.28515625" style="126" customWidth="1"/>
    <col min="1028" max="1028" width="11.28515625" style="126" customWidth="1"/>
    <col min="1029" max="1029" width="16.5703125" style="126" bestFit="1" customWidth="1"/>
    <col min="1030" max="1030" width="11.7109375" style="126" customWidth="1"/>
    <col min="1031" max="1280" width="10" style="126"/>
    <col min="1281" max="1281" width="43.28515625" style="126" customWidth="1"/>
    <col min="1282" max="1282" width="36.28515625" style="126" customWidth="1"/>
    <col min="1283" max="1283" width="17.28515625" style="126" customWidth="1"/>
    <col min="1284" max="1284" width="11.28515625" style="126" customWidth="1"/>
    <col min="1285" max="1285" width="16.5703125" style="126" bestFit="1" customWidth="1"/>
    <col min="1286" max="1286" width="11.7109375" style="126" customWidth="1"/>
    <col min="1287" max="1536" width="10" style="126"/>
    <col min="1537" max="1537" width="43.28515625" style="126" customWidth="1"/>
    <col min="1538" max="1538" width="36.28515625" style="126" customWidth="1"/>
    <col min="1539" max="1539" width="17.28515625" style="126" customWidth="1"/>
    <col min="1540" max="1540" width="11.28515625" style="126" customWidth="1"/>
    <col min="1541" max="1541" width="16.5703125" style="126" bestFit="1" customWidth="1"/>
    <col min="1542" max="1542" width="11.7109375" style="126" customWidth="1"/>
    <col min="1543" max="1792" width="10" style="126"/>
    <col min="1793" max="1793" width="43.28515625" style="126" customWidth="1"/>
    <col min="1794" max="1794" width="36.28515625" style="126" customWidth="1"/>
    <col min="1795" max="1795" width="17.28515625" style="126" customWidth="1"/>
    <col min="1796" max="1796" width="11.28515625" style="126" customWidth="1"/>
    <col min="1797" max="1797" width="16.5703125" style="126" bestFit="1" customWidth="1"/>
    <col min="1798" max="1798" width="11.7109375" style="126" customWidth="1"/>
    <col min="1799" max="2048" width="10" style="126"/>
    <col min="2049" max="2049" width="43.28515625" style="126" customWidth="1"/>
    <col min="2050" max="2050" width="36.28515625" style="126" customWidth="1"/>
    <col min="2051" max="2051" width="17.28515625" style="126" customWidth="1"/>
    <col min="2052" max="2052" width="11.28515625" style="126" customWidth="1"/>
    <col min="2053" max="2053" width="16.5703125" style="126" bestFit="1" customWidth="1"/>
    <col min="2054" max="2054" width="11.7109375" style="126" customWidth="1"/>
    <col min="2055" max="2304" width="10" style="126"/>
    <col min="2305" max="2305" width="43.28515625" style="126" customWidth="1"/>
    <col min="2306" max="2306" width="36.28515625" style="126" customWidth="1"/>
    <col min="2307" max="2307" width="17.28515625" style="126" customWidth="1"/>
    <col min="2308" max="2308" width="11.28515625" style="126" customWidth="1"/>
    <col min="2309" max="2309" width="16.5703125" style="126" bestFit="1" customWidth="1"/>
    <col min="2310" max="2310" width="11.7109375" style="126" customWidth="1"/>
    <col min="2311" max="2560" width="10" style="126"/>
    <col min="2561" max="2561" width="43.28515625" style="126" customWidth="1"/>
    <col min="2562" max="2562" width="36.28515625" style="126" customWidth="1"/>
    <col min="2563" max="2563" width="17.28515625" style="126" customWidth="1"/>
    <col min="2564" max="2564" width="11.28515625" style="126" customWidth="1"/>
    <col min="2565" max="2565" width="16.5703125" style="126" bestFit="1" customWidth="1"/>
    <col min="2566" max="2566" width="11.7109375" style="126" customWidth="1"/>
    <col min="2567" max="2816" width="10" style="126"/>
    <col min="2817" max="2817" width="43.28515625" style="126" customWidth="1"/>
    <col min="2818" max="2818" width="36.28515625" style="126" customWidth="1"/>
    <col min="2819" max="2819" width="17.28515625" style="126" customWidth="1"/>
    <col min="2820" max="2820" width="11.28515625" style="126" customWidth="1"/>
    <col min="2821" max="2821" width="16.5703125" style="126" bestFit="1" customWidth="1"/>
    <col min="2822" max="2822" width="11.7109375" style="126" customWidth="1"/>
    <col min="2823" max="3072" width="10" style="126"/>
    <col min="3073" max="3073" width="43.28515625" style="126" customWidth="1"/>
    <col min="3074" max="3074" width="36.28515625" style="126" customWidth="1"/>
    <col min="3075" max="3075" width="17.28515625" style="126" customWidth="1"/>
    <col min="3076" max="3076" width="11.28515625" style="126" customWidth="1"/>
    <col min="3077" max="3077" width="16.5703125" style="126" bestFit="1" customWidth="1"/>
    <col min="3078" max="3078" width="11.7109375" style="126" customWidth="1"/>
    <col min="3079" max="3328" width="10" style="126"/>
    <col min="3329" max="3329" width="43.28515625" style="126" customWidth="1"/>
    <col min="3330" max="3330" width="36.28515625" style="126" customWidth="1"/>
    <col min="3331" max="3331" width="17.28515625" style="126" customWidth="1"/>
    <col min="3332" max="3332" width="11.28515625" style="126" customWidth="1"/>
    <col min="3333" max="3333" width="16.5703125" style="126" bestFit="1" customWidth="1"/>
    <col min="3334" max="3334" width="11.7109375" style="126" customWidth="1"/>
    <col min="3335" max="3584" width="10" style="126"/>
    <col min="3585" max="3585" width="43.28515625" style="126" customWidth="1"/>
    <col min="3586" max="3586" width="36.28515625" style="126" customWidth="1"/>
    <col min="3587" max="3587" width="17.28515625" style="126" customWidth="1"/>
    <col min="3588" max="3588" width="11.28515625" style="126" customWidth="1"/>
    <col min="3589" max="3589" width="16.5703125" style="126" bestFit="1" customWidth="1"/>
    <col min="3590" max="3590" width="11.7109375" style="126" customWidth="1"/>
    <col min="3591" max="3840" width="10" style="126"/>
    <col min="3841" max="3841" width="43.28515625" style="126" customWidth="1"/>
    <col min="3842" max="3842" width="36.28515625" style="126" customWidth="1"/>
    <col min="3843" max="3843" width="17.28515625" style="126" customWidth="1"/>
    <col min="3844" max="3844" width="11.28515625" style="126" customWidth="1"/>
    <col min="3845" max="3845" width="16.5703125" style="126" bestFit="1" customWidth="1"/>
    <col min="3846" max="3846" width="11.7109375" style="126" customWidth="1"/>
    <col min="3847" max="4096" width="10" style="126"/>
    <col min="4097" max="4097" width="43.28515625" style="126" customWidth="1"/>
    <col min="4098" max="4098" width="36.28515625" style="126" customWidth="1"/>
    <col min="4099" max="4099" width="17.28515625" style="126" customWidth="1"/>
    <col min="4100" max="4100" width="11.28515625" style="126" customWidth="1"/>
    <col min="4101" max="4101" width="16.5703125" style="126" bestFit="1" customWidth="1"/>
    <col min="4102" max="4102" width="11.7109375" style="126" customWidth="1"/>
    <col min="4103" max="4352" width="10" style="126"/>
    <col min="4353" max="4353" width="43.28515625" style="126" customWidth="1"/>
    <col min="4354" max="4354" width="36.28515625" style="126" customWidth="1"/>
    <col min="4355" max="4355" width="17.28515625" style="126" customWidth="1"/>
    <col min="4356" max="4356" width="11.28515625" style="126" customWidth="1"/>
    <col min="4357" max="4357" width="16.5703125" style="126" bestFit="1" customWidth="1"/>
    <col min="4358" max="4358" width="11.7109375" style="126" customWidth="1"/>
    <col min="4359" max="4608" width="10" style="126"/>
    <col min="4609" max="4609" width="43.28515625" style="126" customWidth="1"/>
    <col min="4610" max="4610" width="36.28515625" style="126" customWidth="1"/>
    <col min="4611" max="4611" width="17.28515625" style="126" customWidth="1"/>
    <col min="4612" max="4612" width="11.28515625" style="126" customWidth="1"/>
    <col min="4613" max="4613" width="16.5703125" style="126" bestFit="1" customWidth="1"/>
    <col min="4614" max="4614" width="11.7109375" style="126" customWidth="1"/>
    <col min="4615" max="4864" width="10" style="126"/>
    <col min="4865" max="4865" width="43.28515625" style="126" customWidth="1"/>
    <col min="4866" max="4866" width="36.28515625" style="126" customWidth="1"/>
    <col min="4867" max="4867" width="17.28515625" style="126" customWidth="1"/>
    <col min="4868" max="4868" width="11.28515625" style="126" customWidth="1"/>
    <col min="4869" max="4869" width="16.5703125" style="126" bestFit="1" customWidth="1"/>
    <col min="4870" max="4870" width="11.7109375" style="126" customWidth="1"/>
    <col min="4871" max="5120" width="10" style="126"/>
    <col min="5121" max="5121" width="43.28515625" style="126" customWidth="1"/>
    <col min="5122" max="5122" width="36.28515625" style="126" customWidth="1"/>
    <col min="5123" max="5123" width="17.28515625" style="126" customWidth="1"/>
    <col min="5124" max="5124" width="11.28515625" style="126" customWidth="1"/>
    <col min="5125" max="5125" width="16.5703125" style="126" bestFit="1" customWidth="1"/>
    <col min="5126" max="5126" width="11.7109375" style="126" customWidth="1"/>
    <col min="5127" max="5376" width="10" style="126"/>
    <col min="5377" max="5377" width="43.28515625" style="126" customWidth="1"/>
    <col min="5378" max="5378" width="36.28515625" style="126" customWidth="1"/>
    <col min="5379" max="5379" width="17.28515625" style="126" customWidth="1"/>
    <col min="5380" max="5380" width="11.28515625" style="126" customWidth="1"/>
    <col min="5381" max="5381" width="16.5703125" style="126" bestFit="1" customWidth="1"/>
    <col min="5382" max="5382" width="11.7109375" style="126" customWidth="1"/>
    <col min="5383" max="5632" width="10" style="126"/>
    <col min="5633" max="5633" width="43.28515625" style="126" customWidth="1"/>
    <col min="5634" max="5634" width="36.28515625" style="126" customWidth="1"/>
    <col min="5635" max="5635" width="17.28515625" style="126" customWidth="1"/>
    <col min="5636" max="5636" width="11.28515625" style="126" customWidth="1"/>
    <col min="5637" max="5637" width="16.5703125" style="126" bestFit="1" customWidth="1"/>
    <col min="5638" max="5638" width="11.7109375" style="126" customWidth="1"/>
    <col min="5639" max="5888" width="10" style="126"/>
    <col min="5889" max="5889" width="43.28515625" style="126" customWidth="1"/>
    <col min="5890" max="5890" width="36.28515625" style="126" customWidth="1"/>
    <col min="5891" max="5891" width="17.28515625" style="126" customWidth="1"/>
    <col min="5892" max="5892" width="11.28515625" style="126" customWidth="1"/>
    <col min="5893" max="5893" width="16.5703125" style="126" bestFit="1" customWidth="1"/>
    <col min="5894" max="5894" width="11.7109375" style="126" customWidth="1"/>
    <col min="5895" max="6144" width="10" style="126"/>
    <col min="6145" max="6145" width="43.28515625" style="126" customWidth="1"/>
    <col min="6146" max="6146" width="36.28515625" style="126" customWidth="1"/>
    <col min="6147" max="6147" width="17.28515625" style="126" customWidth="1"/>
    <col min="6148" max="6148" width="11.28515625" style="126" customWidth="1"/>
    <col min="6149" max="6149" width="16.5703125" style="126" bestFit="1" customWidth="1"/>
    <col min="6150" max="6150" width="11.7109375" style="126" customWidth="1"/>
    <col min="6151" max="6400" width="10" style="126"/>
    <col min="6401" max="6401" width="43.28515625" style="126" customWidth="1"/>
    <col min="6402" max="6402" width="36.28515625" style="126" customWidth="1"/>
    <col min="6403" max="6403" width="17.28515625" style="126" customWidth="1"/>
    <col min="6404" max="6404" width="11.28515625" style="126" customWidth="1"/>
    <col min="6405" max="6405" width="16.5703125" style="126" bestFit="1" customWidth="1"/>
    <col min="6406" max="6406" width="11.7109375" style="126" customWidth="1"/>
    <col min="6407" max="6656" width="10" style="126"/>
    <col min="6657" max="6657" width="43.28515625" style="126" customWidth="1"/>
    <col min="6658" max="6658" width="36.28515625" style="126" customWidth="1"/>
    <col min="6659" max="6659" width="17.28515625" style="126" customWidth="1"/>
    <col min="6660" max="6660" width="11.28515625" style="126" customWidth="1"/>
    <col min="6661" max="6661" width="16.5703125" style="126" bestFit="1" customWidth="1"/>
    <col min="6662" max="6662" width="11.7109375" style="126" customWidth="1"/>
    <col min="6663" max="6912" width="10" style="126"/>
    <col min="6913" max="6913" width="43.28515625" style="126" customWidth="1"/>
    <col min="6914" max="6914" width="36.28515625" style="126" customWidth="1"/>
    <col min="6915" max="6915" width="17.28515625" style="126" customWidth="1"/>
    <col min="6916" max="6916" width="11.28515625" style="126" customWidth="1"/>
    <col min="6917" max="6917" width="16.5703125" style="126" bestFit="1" customWidth="1"/>
    <col min="6918" max="6918" width="11.7109375" style="126" customWidth="1"/>
    <col min="6919" max="7168" width="10" style="126"/>
    <col min="7169" max="7169" width="43.28515625" style="126" customWidth="1"/>
    <col min="7170" max="7170" width="36.28515625" style="126" customWidth="1"/>
    <col min="7171" max="7171" width="17.28515625" style="126" customWidth="1"/>
    <col min="7172" max="7172" width="11.28515625" style="126" customWidth="1"/>
    <col min="7173" max="7173" width="16.5703125" style="126" bestFit="1" customWidth="1"/>
    <col min="7174" max="7174" width="11.7109375" style="126" customWidth="1"/>
    <col min="7175" max="7424" width="10" style="126"/>
    <col min="7425" max="7425" width="43.28515625" style="126" customWidth="1"/>
    <col min="7426" max="7426" width="36.28515625" style="126" customWidth="1"/>
    <col min="7427" max="7427" width="17.28515625" style="126" customWidth="1"/>
    <col min="7428" max="7428" width="11.28515625" style="126" customWidth="1"/>
    <col min="7429" max="7429" width="16.5703125" style="126" bestFit="1" customWidth="1"/>
    <col min="7430" max="7430" width="11.7109375" style="126" customWidth="1"/>
    <col min="7431" max="7680" width="10" style="126"/>
    <col min="7681" max="7681" width="43.28515625" style="126" customWidth="1"/>
    <col min="7682" max="7682" width="36.28515625" style="126" customWidth="1"/>
    <col min="7683" max="7683" width="17.28515625" style="126" customWidth="1"/>
    <col min="7684" max="7684" width="11.28515625" style="126" customWidth="1"/>
    <col min="7685" max="7685" width="16.5703125" style="126" bestFit="1" customWidth="1"/>
    <col min="7686" max="7686" width="11.7109375" style="126" customWidth="1"/>
    <col min="7687" max="7936" width="10" style="126"/>
    <col min="7937" max="7937" width="43.28515625" style="126" customWidth="1"/>
    <col min="7938" max="7938" width="36.28515625" style="126" customWidth="1"/>
    <col min="7939" max="7939" width="17.28515625" style="126" customWidth="1"/>
    <col min="7940" max="7940" width="11.28515625" style="126" customWidth="1"/>
    <col min="7941" max="7941" width="16.5703125" style="126" bestFit="1" customWidth="1"/>
    <col min="7942" max="7942" width="11.7109375" style="126" customWidth="1"/>
    <col min="7943" max="8192" width="10" style="126"/>
    <col min="8193" max="8193" width="43.28515625" style="126" customWidth="1"/>
    <col min="8194" max="8194" width="36.28515625" style="126" customWidth="1"/>
    <col min="8195" max="8195" width="17.28515625" style="126" customWidth="1"/>
    <col min="8196" max="8196" width="11.28515625" style="126" customWidth="1"/>
    <col min="8197" max="8197" width="16.5703125" style="126" bestFit="1" customWidth="1"/>
    <col min="8198" max="8198" width="11.7109375" style="126" customWidth="1"/>
    <col min="8199" max="8448" width="10" style="126"/>
    <col min="8449" max="8449" width="43.28515625" style="126" customWidth="1"/>
    <col min="8450" max="8450" width="36.28515625" style="126" customWidth="1"/>
    <col min="8451" max="8451" width="17.28515625" style="126" customWidth="1"/>
    <col min="8452" max="8452" width="11.28515625" style="126" customWidth="1"/>
    <col min="8453" max="8453" width="16.5703125" style="126" bestFit="1" customWidth="1"/>
    <col min="8454" max="8454" width="11.7109375" style="126" customWidth="1"/>
    <col min="8455" max="8704" width="10" style="126"/>
    <col min="8705" max="8705" width="43.28515625" style="126" customWidth="1"/>
    <col min="8706" max="8706" width="36.28515625" style="126" customWidth="1"/>
    <col min="8707" max="8707" width="17.28515625" style="126" customWidth="1"/>
    <col min="8708" max="8708" width="11.28515625" style="126" customWidth="1"/>
    <col min="8709" max="8709" width="16.5703125" style="126" bestFit="1" customWidth="1"/>
    <col min="8710" max="8710" width="11.7109375" style="126" customWidth="1"/>
    <col min="8711" max="8960" width="10" style="126"/>
    <col min="8961" max="8961" width="43.28515625" style="126" customWidth="1"/>
    <col min="8962" max="8962" width="36.28515625" style="126" customWidth="1"/>
    <col min="8963" max="8963" width="17.28515625" style="126" customWidth="1"/>
    <col min="8964" max="8964" width="11.28515625" style="126" customWidth="1"/>
    <col min="8965" max="8965" width="16.5703125" style="126" bestFit="1" customWidth="1"/>
    <col min="8966" max="8966" width="11.7109375" style="126" customWidth="1"/>
    <col min="8967" max="9216" width="10" style="126"/>
    <col min="9217" max="9217" width="43.28515625" style="126" customWidth="1"/>
    <col min="9218" max="9218" width="36.28515625" style="126" customWidth="1"/>
    <col min="9219" max="9219" width="17.28515625" style="126" customWidth="1"/>
    <col min="9220" max="9220" width="11.28515625" style="126" customWidth="1"/>
    <col min="9221" max="9221" width="16.5703125" style="126" bestFit="1" customWidth="1"/>
    <col min="9222" max="9222" width="11.7109375" style="126" customWidth="1"/>
    <col min="9223" max="9472" width="10" style="126"/>
    <col min="9473" max="9473" width="43.28515625" style="126" customWidth="1"/>
    <col min="9474" max="9474" width="36.28515625" style="126" customWidth="1"/>
    <col min="9475" max="9475" width="17.28515625" style="126" customWidth="1"/>
    <col min="9476" max="9476" width="11.28515625" style="126" customWidth="1"/>
    <col min="9477" max="9477" width="16.5703125" style="126" bestFit="1" customWidth="1"/>
    <col min="9478" max="9478" width="11.7109375" style="126" customWidth="1"/>
    <col min="9479" max="9728" width="10" style="126"/>
    <col min="9729" max="9729" width="43.28515625" style="126" customWidth="1"/>
    <col min="9730" max="9730" width="36.28515625" style="126" customWidth="1"/>
    <col min="9731" max="9731" width="17.28515625" style="126" customWidth="1"/>
    <col min="9732" max="9732" width="11.28515625" style="126" customWidth="1"/>
    <col min="9733" max="9733" width="16.5703125" style="126" bestFit="1" customWidth="1"/>
    <col min="9734" max="9734" width="11.7109375" style="126" customWidth="1"/>
    <col min="9735" max="9984" width="10" style="126"/>
    <col min="9985" max="9985" width="43.28515625" style="126" customWidth="1"/>
    <col min="9986" max="9986" width="36.28515625" style="126" customWidth="1"/>
    <col min="9987" max="9987" width="17.28515625" style="126" customWidth="1"/>
    <col min="9988" max="9988" width="11.28515625" style="126" customWidth="1"/>
    <col min="9989" max="9989" width="16.5703125" style="126" bestFit="1" customWidth="1"/>
    <col min="9990" max="9990" width="11.7109375" style="126" customWidth="1"/>
    <col min="9991" max="10240" width="10" style="126"/>
    <col min="10241" max="10241" width="43.28515625" style="126" customWidth="1"/>
    <col min="10242" max="10242" width="36.28515625" style="126" customWidth="1"/>
    <col min="10243" max="10243" width="17.28515625" style="126" customWidth="1"/>
    <col min="10244" max="10244" width="11.28515625" style="126" customWidth="1"/>
    <col min="10245" max="10245" width="16.5703125" style="126" bestFit="1" customWidth="1"/>
    <col min="10246" max="10246" width="11.7109375" style="126" customWidth="1"/>
    <col min="10247" max="10496" width="10" style="126"/>
    <col min="10497" max="10497" width="43.28515625" style="126" customWidth="1"/>
    <col min="10498" max="10498" width="36.28515625" style="126" customWidth="1"/>
    <col min="10499" max="10499" width="17.28515625" style="126" customWidth="1"/>
    <col min="10500" max="10500" width="11.28515625" style="126" customWidth="1"/>
    <col min="10501" max="10501" width="16.5703125" style="126" bestFit="1" customWidth="1"/>
    <col min="10502" max="10502" width="11.7109375" style="126" customWidth="1"/>
    <col min="10503" max="10752" width="10" style="126"/>
    <col min="10753" max="10753" width="43.28515625" style="126" customWidth="1"/>
    <col min="10754" max="10754" width="36.28515625" style="126" customWidth="1"/>
    <col min="10755" max="10755" width="17.28515625" style="126" customWidth="1"/>
    <col min="10756" max="10756" width="11.28515625" style="126" customWidth="1"/>
    <col min="10757" max="10757" width="16.5703125" style="126" bestFit="1" customWidth="1"/>
    <col min="10758" max="10758" width="11.7109375" style="126" customWidth="1"/>
    <col min="10759" max="11008" width="10" style="126"/>
    <col min="11009" max="11009" width="43.28515625" style="126" customWidth="1"/>
    <col min="11010" max="11010" width="36.28515625" style="126" customWidth="1"/>
    <col min="11011" max="11011" width="17.28515625" style="126" customWidth="1"/>
    <col min="11012" max="11012" width="11.28515625" style="126" customWidth="1"/>
    <col min="11013" max="11013" width="16.5703125" style="126" bestFit="1" customWidth="1"/>
    <col min="11014" max="11014" width="11.7109375" style="126" customWidth="1"/>
    <col min="11015" max="11264" width="10" style="126"/>
    <col min="11265" max="11265" width="43.28515625" style="126" customWidth="1"/>
    <col min="11266" max="11266" width="36.28515625" style="126" customWidth="1"/>
    <col min="11267" max="11267" width="17.28515625" style="126" customWidth="1"/>
    <col min="11268" max="11268" width="11.28515625" style="126" customWidth="1"/>
    <col min="11269" max="11269" width="16.5703125" style="126" bestFit="1" customWidth="1"/>
    <col min="11270" max="11270" width="11.7109375" style="126" customWidth="1"/>
    <col min="11271" max="11520" width="10" style="126"/>
    <col min="11521" max="11521" width="43.28515625" style="126" customWidth="1"/>
    <col min="11522" max="11522" width="36.28515625" style="126" customWidth="1"/>
    <col min="11523" max="11523" width="17.28515625" style="126" customWidth="1"/>
    <col min="11524" max="11524" width="11.28515625" style="126" customWidth="1"/>
    <col min="11525" max="11525" width="16.5703125" style="126" bestFit="1" customWidth="1"/>
    <col min="11526" max="11526" width="11.7109375" style="126" customWidth="1"/>
    <col min="11527" max="11776" width="10" style="126"/>
    <col min="11777" max="11777" width="43.28515625" style="126" customWidth="1"/>
    <col min="11778" max="11778" width="36.28515625" style="126" customWidth="1"/>
    <col min="11779" max="11779" width="17.28515625" style="126" customWidth="1"/>
    <col min="11780" max="11780" width="11.28515625" style="126" customWidth="1"/>
    <col min="11781" max="11781" width="16.5703125" style="126" bestFit="1" customWidth="1"/>
    <col min="11782" max="11782" width="11.7109375" style="126" customWidth="1"/>
    <col min="11783" max="12032" width="10" style="126"/>
    <col min="12033" max="12033" width="43.28515625" style="126" customWidth="1"/>
    <col min="12034" max="12034" width="36.28515625" style="126" customWidth="1"/>
    <col min="12035" max="12035" width="17.28515625" style="126" customWidth="1"/>
    <col min="12036" max="12036" width="11.28515625" style="126" customWidth="1"/>
    <col min="12037" max="12037" width="16.5703125" style="126" bestFit="1" customWidth="1"/>
    <col min="12038" max="12038" width="11.7109375" style="126" customWidth="1"/>
    <col min="12039" max="12288" width="10" style="126"/>
    <col min="12289" max="12289" width="43.28515625" style="126" customWidth="1"/>
    <col min="12290" max="12290" width="36.28515625" style="126" customWidth="1"/>
    <col min="12291" max="12291" width="17.28515625" style="126" customWidth="1"/>
    <col min="12292" max="12292" width="11.28515625" style="126" customWidth="1"/>
    <col min="12293" max="12293" width="16.5703125" style="126" bestFit="1" customWidth="1"/>
    <col min="12294" max="12294" width="11.7109375" style="126" customWidth="1"/>
    <col min="12295" max="12544" width="10" style="126"/>
    <col min="12545" max="12545" width="43.28515625" style="126" customWidth="1"/>
    <col min="12546" max="12546" width="36.28515625" style="126" customWidth="1"/>
    <col min="12547" max="12547" width="17.28515625" style="126" customWidth="1"/>
    <col min="12548" max="12548" width="11.28515625" style="126" customWidth="1"/>
    <col min="12549" max="12549" width="16.5703125" style="126" bestFit="1" customWidth="1"/>
    <col min="12550" max="12550" width="11.7109375" style="126" customWidth="1"/>
    <col min="12551" max="12800" width="10" style="126"/>
    <col min="12801" max="12801" width="43.28515625" style="126" customWidth="1"/>
    <col min="12802" max="12802" width="36.28515625" style="126" customWidth="1"/>
    <col min="12803" max="12803" width="17.28515625" style="126" customWidth="1"/>
    <col min="12804" max="12804" width="11.28515625" style="126" customWidth="1"/>
    <col min="12805" max="12805" width="16.5703125" style="126" bestFit="1" customWidth="1"/>
    <col min="12806" max="12806" width="11.7109375" style="126" customWidth="1"/>
    <col min="12807" max="13056" width="10" style="126"/>
    <col min="13057" max="13057" width="43.28515625" style="126" customWidth="1"/>
    <col min="13058" max="13058" width="36.28515625" style="126" customWidth="1"/>
    <col min="13059" max="13059" width="17.28515625" style="126" customWidth="1"/>
    <col min="13060" max="13060" width="11.28515625" style="126" customWidth="1"/>
    <col min="13061" max="13061" width="16.5703125" style="126" bestFit="1" customWidth="1"/>
    <col min="13062" max="13062" width="11.7109375" style="126" customWidth="1"/>
    <col min="13063" max="13312" width="10" style="126"/>
    <col min="13313" max="13313" width="43.28515625" style="126" customWidth="1"/>
    <col min="13314" max="13314" width="36.28515625" style="126" customWidth="1"/>
    <col min="13315" max="13315" width="17.28515625" style="126" customWidth="1"/>
    <col min="13316" max="13316" width="11.28515625" style="126" customWidth="1"/>
    <col min="13317" max="13317" width="16.5703125" style="126" bestFit="1" customWidth="1"/>
    <col min="13318" max="13318" width="11.7109375" style="126" customWidth="1"/>
    <col min="13319" max="13568" width="10" style="126"/>
    <col min="13569" max="13569" width="43.28515625" style="126" customWidth="1"/>
    <col min="13570" max="13570" width="36.28515625" style="126" customWidth="1"/>
    <col min="13571" max="13571" width="17.28515625" style="126" customWidth="1"/>
    <col min="13572" max="13572" width="11.28515625" style="126" customWidth="1"/>
    <col min="13573" max="13573" width="16.5703125" style="126" bestFit="1" customWidth="1"/>
    <col min="13574" max="13574" width="11.7109375" style="126" customWidth="1"/>
    <col min="13575" max="13824" width="10" style="126"/>
    <col min="13825" max="13825" width="43.28515625" style="126" customWidth="1"/>
    <col min="13826" max="13826" width="36.28515625" style="126" customWidth="1"/>
    <col min="13827" max="13827" width="17.28515625" style="126" customWidth="1"/>
    <col min="13828" max="13828" width="11.28515625" style="126" customWidth="1"/>
    <col min="13829" max="13829" width="16.5703125" style="126" bestFit="1" customWidth="1"/>
    <col min="13830" max="13830" width="11.7109375" style="126" customWidth="1"/>
    <col min="13831" max="14080" width="10" style="126"/>
    <col min="14081" max="14081" width="43.28515625" style="126" customWidth="1"/>
    <col min="14082" max="14082" width="36.28515625" style="126" customWidth="1"/>
    <col min="14083" max="14083" width="17.28515625" style="126" customWidth="1"/>
    <col min="14084" max="14084" width="11.28515625" style="126" customWidth="1"/>
    <col min="14085" max="14085" width="16.5703125" style="126" bestFit="1" customWidth="1"/>
    <col min="14086" max="14086" width="11.7109375" style="126" customWidth="1"/>
    <col min="14087" max="14336" width="10" style="126"/>
    <col min="14337" max="14337" width="43.28515625" style="126" customWidth="1"/>
    <col min="14338" max="14338" width="36.28515625" style="126" customWidth="1"/>
    <col min="14339" max="14339" width="17.28515625" style="126" customWidth="1"/>
    <col min="14340" max="14340" width="11.28515625" style="126" customWidth="1"/>
    <col min="14341" max="14341" width="16.5703125" style="126" bestFit="1" customWidth="1"/>
    <col min="14342" max="14342" width="11.7109375" style="126" customWidth="1"/>
    <col min="14343" max="14592" width="10" style="126"/>
    <col min="14593" max="14593" width="43.28515625" style="126" customWidth="1"/>
    <col min="14594" max="14594" width="36.28515625" style="126" customWidth="1"/>
    <col min="14595" max="14595" width="17.28515625" style="126" customWidth="1"/>
    <col min="14596" max="14596" width="11.28515625" style="126" customWidth="1"/>
    <col min="14597" max="14597" width="16.5703125" style="126" bestFit="1" customWidth="1"/>
    <col min="14598" max="14598" width="11.7109375" style="126" customWidth="1"/>
    <col min="14599" max="14848" width="10" style="126"/>
    <col min="14849" max="14849" width="43.28515625" style="126" customWidth="1"/>
    <col min="14850" max="14850" width="36.28515625" style="126" customWidth="1"/>
    <col min="14851" max="14851" width="17.28515625" style="126" customWidth="1"/>
    <col min="14852" max="14852" width="11.28515625" style="126" customWidth="1"/>
    <col min="14853" max="14853" width="16.5703125" style="126" bestFit="1" customWidth="1"/>
    <col min="14854" max="14854" width="11.7109375" style="126" customWidth="1"/>
    <col min="14855" max="15104" width="10" style="126"/>
    <col min="15105" max="15105" width="43.28515625" style="126" customWidth="1"/>
    <col min="15106" max="15106" width="36.28515625" style="126" customWidth="1"/>
    <col min="15107" max="15107" width="17.28515625" style="126" customWidth="1"/>
    <col min="15108" max="15108" width="11.28515625" style="126" customWidth="1"/>
    <col min="15109" max="15109" width="16.5703125" style="126" bestFit="1" customWidth="1"/>
    <col min="15110" max="15110" width="11.7109375" style="126" customWidth="1"/>
    <col min="15111" max="15360" width="10" style="126"/>
    <col min="15361" max="15361" width="43.28515625" style="126" customWidth="1"/>
    <col min="15362" max="15362" width="36.28515625" style="126" customWidth="1"/>
    <col min="15363" max="15363" width="17.28515625" style="126" customWidth="1"/>
    <col min="15364" max="15364" width="11.28515625" style="126" customWidth="1"/>
    <col min="15365" max="15365" width="16.5703125" style="126" bestFit="1" customWidth="1"/>
    <col min="15366" max="15366" width="11.7109375" style="126" customWidth="1"/>
    <col min="15367" max="15616" width="10" style="126"/>
    <col min="15617" max="15617" width="43.28515625" style="126" customWidth="1"/>
    <col min="15618" max="15618" width="36.28515625" style="126" customWidth="1"/>
    <col min="15619" max="15619" width="17.28515625" style="126" customWidth="1"/>
    <col min="15620" max="15620" width="11.28515625" style="126" customWidth="1"/>
    <col min="15621" max="15621" width="16.5703125" style="126" bestFit="1" customWidth="1"/>
    <col min="15622" max="15622" width="11.7109375" style="126" customWidth="1"/>
    <col min="15623" max="15872" width="10" style="126"/>
    <col min="15873" max="15873" width="43.28515625" style="126" customWidth="1"/>
    <col min="15874" max="15874" width="36.28515625" style="126" customWidth="1"/>
    <col min="15875" max="15875" width="17.28515625" style="126" customWidth="1"/>
    <col min="15876" max="15876" width="11.28515625" style="126" customWidth="1"/>
    <col min="15877" max="15877" width="16.5703125" style="126" bestFit="1" customWidth="1"/>
    <col min="15878" max="15878" width="11.7109375" style="126" customWidth="1"/>
    <col min="15879" max="16128" width="10" style="126"/>
    <col min="16129" max="16129" width="43.28515625" style="126" customWidth="1"/>
    <col min="16130" max="16130" width="36.28515625" style="126" customWidth="1"/>
    <col min="16131" max="16131" width="17.28515625" style="126" customWidth="1"/>
    <col min="16132" max="16132" width="11.28515625" style="126" customWidth="1"/>
    <col min="16133" max="16133" width="16.5703125" style="126" bestFit="1" customWidth="1"/>
    <col min="16134" max="16134" width="11.7109375" style="126" customWidth="1"/>
    <col min="16135" max="16384" width="10" style="126"/>
  </cols>
  <sheetData>
    <row r="1" spans="1:6" s="124" customFormat="1" ht="20.25" x14ac:dyDescent="0.3">
      <c r="A1" s="271" t="s">
        <v>406</v>
      </c>
      <c r="B1" s="271"/>
      <c r="C1" s="271"/>
      <c r="D1" s="271"/>
      <c r="E1" s="271"/>
      <c r="F1" s="123"/>
    </row>
    <row r="2" spans="1:6" ht="15" thickBot="1" x14ac:dyDescent="0.25">
      <c r="A2" s="125"/>
      <c r="B2" s="125"/>
      <c r="C2" s="125"/>
      <c r="D2" s="125"/>
      <c r="E2" s="125"/>
      <c r="F2" s="125"/>
    </row>
    <row r="3" spans="1:6" ht="15" customHeight="1" x14ac:dyDescent="0.2">
      <c r="A3" s="127" t="s">
        <v>407</v>
      </c>
      <c r="B3" s="128" t="s">
        <v>408</v>
      </c>
      <c r="C3" s="129"/>
      <c r="D3" s="130"/>
      <c r="E3" s="131" t="s">
        <v>409</v>
      </c>
      <c r="F3" s="132"/>
    </row>
    <row r="4" spans="1:6" ht="15" customHeight="1" thickBot="1" x14ac:dyDescent="0.25">
      <c r="A4" s="133"/>
      <c r="B4" s="134"/>
      <c r="C4" s="135"/>
      <c r="D4" s="136"/>
      <c r="E4" s="137" t="s">
        <v>531</v>
      </c>
      <c r="F4" s="132"/>
    </row>
    <row r="5" spans="1:6" ht="15" customHeight="1" thickBot="1" x14ac:dyDescent="0.3">
      <c r="A5" s="138"/>
      <c r="B5" s="139"/>
      <c r="C5" s="138"/>
      <c r="D5" s="125"/>
      <c r="F5" s="132"/>
    </row>
    <row r="6" spans="1:6" ht="15" customHeight="1" thickBot="1" x14ac:dyDescent="0.25">
      <c r="A6" s="138" t="s">
        <v>410</v>
      </c>
      <c r="B6" s="140" t="s">
        <v>435</v>
      </c>
      <c r="C6" s="169">
        <f>VLOOKUP(B6,'Vlookup data'!A1:B95,2,FALSE)</f>
        <v>0</v>
      </c>
      <c r="D6" s="125"/>
      <c r="E6" s="142" t="s">
        <v>84</v>
      </c>
      <c r="F6" s="132"/>
    </row>
    <row r="7" spans="1:6" ht="15" customHeight="1" x14ac:dyDescent="0.25">
      <c r="A7" s="138"/>
      <c r="B7" s="139"/>
      <c r="C7" s="138"/>
      <c r="D7" s="125"/>
      <c r="E7" s="143"/>
      <c r="F7" s="132"/>
    </row>
    <row r="8" spans="1:6" ht="15" x14ac:dyDescent="0.25">
      <c r="A8" s="144" t="s">
        <v>527</v>
      </c>
      <c r="B8" s="125"/>
      <c r="C8" s="125"/>
      <c r="D8" s="125"/>
      <c r="E8" s="145">
        <v>150000</v>
      </c>
      <c r="F8" s="125"/>
    </row>
    <row r="9" spans="1:6" ht="15" x14ac:dyDescent="0.25">
      <c r="A9" s="144" t="s">
        <v>529</v>
      </c>
      <c r="B9" s="125"/>
      <c r="C9" s="125"/>
      <c r="D9" s="125"/>
      <c r="E9" s="146">
        <v>1500000</v>
      </c>
      <c r="F9" s="125"/>
    </row>
    <row r="10" spans="1:6" ht="15" x14ac:dyDescent="0.25">
      <c r="A10" s="144" t="s">
        <v>412</v>
      </c>
      <c r="B10" s="125"/>
      <c r="C10" s="125"/>
      <c r="D10" s="125"/>
      <c r="E10" s="147">
        <f>IF($C$6&lt;1,$E$9*8%,$E$9*5%)</f>
        <v>120000</v>
      </c>
      <c r="F10" s="125"/>
    </row>
    <row r="11" spans="1:6" ht="15" x14ac:dyDescent="0.25">
      <c r="A11" s="144" t="s">
        <v>413</v>
      </c>
      <c r="B11" s="125"/>
      <c r="C11" s="125"/>
      <c r="D11" s="125"/>
      <c r="E11" s="148">
        <f>E8-E10</f>
        <v>30000</v>
      </c>
      <c r="F11" s="125"/>
    </row>
    <row r="12" spans="1:6" ht="15" x14ac:dyDescent="0.25">
      <c r="A12" s="144" t="s">
        <v>414</v>
      </c>
      <c r="B12" s="125"/>
      <c r="C12" s="125"/>
      <c r="D12" s="125"/>
      <c r="E12" s="149">
        <v>750</v>
      </c>
      <c r="F12" s="125"/>
    </row>
    <row r="13" spans="1:6" ht="15" x14ac:dyDescent="0.25">
      <c r="A13" s="144" t="s">
        <v>415</v>
      </c>
      <c r="B13" s="125"/>
      <c r="C13" s="125"/>
      <c r="D13" s="125"/>
      <c r="E13" s="149">
        <v>7250</v>
      </c>
      <c r="F13" s="125"/>
    </row>
    <row r="14" spans="1:6" ht="15" x14ac:dyDescent="0.25">
      <c r="A14" s="144" t="s">
        <v>416</v>
      </c>
      <c r="B14" s="125"/>
      <c r="C14" s="125"/>
      <c r="D14" s="125"/>
      <c r="E14" s="170">
        <f>E11-E12-E13</f>
        <v>22000</v>
      </c>
      <c r="F14" s="125"/>
    </row>
    <row r="15" spans="1:6" ht="50.25" customHeight="1" x14ac:dyDescent="0.2">
      <c r="A15" s="151" t="s">
        <v>429</v>
      </c>
      <c r="B15" s="152" t="s">
        <v>417</v>
      </c>
      <c r="C15" s="152" t="s">
        <v>418</v>
      </c>
      <c r="D15" s="152" t="s">
        <v>419</v>
      </c>
      <c r="E15" s="153" t="s">
        <v>420</v>
      </c>
      <c r="F15" s="125"/>
    </row>
    <row r="16" spans="1:6" ht="21.75" customHeight="1" x14ac:dyDescent="0.2">
      <c r="A16" s="171" t="s">
        <v>436</v>
      </c>
      <c r="B16" s="154" t="s">
        <v>431</v>
      </c>
      <c r="C16" s="156" t="s">
        <v>437</v>
      </c>
      <c r="D16" s="155">
        <v>3361</v>
      </c>
      <c r="E16" s="149">
        <v>5000</v>
      </c>
      <c r="F16" s="125"/>
    </row>
    <row r="17" spans="1:6" ht="21.75" customHeight="1" x14ac:dyDescent="0.2">
      <c r="A17" s="156" t="s">
        <v>433</v>
      </c>
      <c r="B17" s="154" t="s">
        <v>431</v>
      </c>
      <c r="C17" s="156" t="s">
        <v>434</v>
      </c>
      <c r="D17" s="155">
        <v>3211</v>
      </c>
      <c r="E17" s="149">
        <v>3000</v>
      </c>
      <c r="F17" s="125"/>
    </row>
    <row r="18" spans="1:6" ht="21.75" customHeight="1" x14ac:dyDescent="0.2">
      <c r="A18" s="155"/>
      <c r="B18" s="157"/>
      <c r="C18" s="155"/>
      <c r="D18" s="155"/>
      <c r="E18" s="149"/>
      <c r="F18" s="125"/>
    </row>
    <row r="19" spans="1:6" ht="21.75" customHeight="1" x14ac:dyDescent="0.2">
      <c r="A19" s="155"/>
      <c r="B19" s="157"/>
      <c r="C19" s="155"/>
      <c r="D19" s="155"/>
      <c r="E19" s="149"/>
      <c r="F19" s="125"/>
    </row>
    <row r="20" spans="1:6" ht="21.75" customHeight="1" x14ac:dyDescent="0.2">
      <c r="A20" s="158"/>
      <c r="B20" s="157"/>
      <c r="C20" s="155"/>
      <c r="D20" s="155"/>
      <c r="E20" s="149"/>
      <c r="F20" s="125"/>
    </row>
    <row r="21" spans="1:6" ht="21.75" customHeight="1" x14ac:dyDescent="0.2">
      <c r="A21" s="155"/>
      <c r="B21" s="157"/>
      <c r="C21" s="155"/>
      <c r="D21" s="155"/>
      <c r="E21" s="149"/>
      <c r="F21" s="125"/>
    </row>
    <row r="22" spans="1:6" ht="21.75" customHeight="1" x14ac:dyDescent="0.2">
      <c r="A22" s="155"/>
      <c r="B22" s="157"/>
      <c r="C22" s="155"/>
      <c r="D22" s="155"/>
      <c r="E22" s="149"/>
      <c r="F22" s="125"/>
    </row>
    <row r="23" spans="1:6" ht="21.75" customHeight="1" x14ac:dyDescent="0.2">
      <c r="A23" s="158"/>
      <c r="B23" s="157"/>
      <c r="C23" s="155"/>
      <c r="D23" s="155"/>
      <c r="E23" s="149"/>
      <c r="F23" s="125"/>
    </row>
    <row r="24" spans="1:6" ht="21.75" customHeight="1" x14ac:dyDescent="0.2">
      <c r="A24" s="158"/>
      <c r="B24" s="157"/>
      <c r="C24" s="155"/>
      <c r="D24" s="155"/>
      <c r="E24" s="149"/>
      <c r="F24" s="125"/>
    </row>
    <row r="25" spans="1:6" ht="21.75" customHeight="1" x14ac:dyDescent="0.2">
      <c r="A25" s="158"/>
      <c r="B25" s="157"/>
      <c r="C25" s="155"/>
      <c r="D25" s="155"/>
      <c r="E25" s="149"/>
      <c r="F25" s="125"/>
    </row>
    <row r="26" spans="1:6" ht="21.75" customHeight="1" x14ac:dyDescent="0.2">
      <c r="A26" s="155"/>
      <c r="B26" s="157"/>
      <c r="C26" s="155"/>
      <c r="D26" s="155"/>
      <c r="E26" s="149"/>
      <c r="F26" s="125"/>
    </row>
    <row r="27" spans="1:6" ht="21.75" customHeight="1" x14ac:dyDescent="0.2">
      <c r="A27" s="155" t="s">
        <v>421</v>
      </c>
      <c r="B27" s="157" t="s">
        <v>421</v>
      </c>
      <c r="C27" s="155" t="s">
        <v>421</v>
      </c>
      <c r="D27" s="155" t="s">
        <v>421</v>
      </c>
      <c r="E27" s="149"/>
      <c r="F27" s="125"/>
    </row>
    <row r="28" spans="1:6" ht="21.75" customHeight="1" x14ac:dyDescent="0.2">
      <c r="A28" s="158"/>
      <c r="B28" s="157"/>
      <c r="C28" s="155"/>
      <c r="D28" s="155"/>
      <c r="E28" s="149"/>
      <c r="F28" s="125"/>
    </row>
    <row r="29" spans="1:6" ht="21.75" customHeight="1" x14ac:dyDescent="0.2">
      <c r="A29" s="155"/>
      <c r="B29" s="157"/>
      <c r="C29" s="155"/>
      <c r="D29" s="155"/>
      <c r="E29" s="149"/>
      <c r="F29" s="125"/>
    </row>
    <row r="30" spans="1:6" ht="21.75" customHeight="1" x14ac:dyDescent="0.2">
      <c r="A30" s="155"/>
      <c r="B30" s="157"/>
      <c r="C30" s="155"/>
      <c r="D30" s="155"/>
      <c r="E30" s="149"/>
      <c r="F30" s="125"/>
    </row>
    <row r="31" spans="1:6" ht="21.75" customHeight="1" x14ac:dyDescent="0.2">
      <c r="A31" s="155"/>
      <c r="B31" s="157"/>
      <c r="C31" s="155"/>
      <c r="D31" s="155"/>
      <c r="E31" s="149"/>
      <c r="F31" s="125"/>
    </row>
    <row r="32" spans="1:6" ht="21" customHeight="1" x14ac:dyDescent="0.2">
      <c r="A32" s="155"/>
      <c r="B32" s="157"/>
      <c r="C32" s="155"/>
      <c r="D32" s="155"/>
      <c r="E32" s="149"/>
      <c r="F32" s="125"/>
    </row>
    <row r="33" spans="1:6" ht="21" customHeight="1" x14ac:dyDescent="0.2">
      <c r="A33" s="155"/>
      <c r="B33" s="157"/>
      <c r="C33" s="155"/>
      <c r="D33" s="155"/>
      <c r="E33" s="149"/>
      <c r="F33" s="125"/>
    </row>
    <row r="34" spans="1:6" ht="15" x14ac:dyDescent="0.25">
      <c r="A34" s="144"/>
      <c r="B34" s="159" t="s">
        <v>422</v>
      </c>
      <c r="D34" s="125"/>
      <c r="E34" s="147">
        <f>E14-SUM(E16:E33)</f>
        <v>14000</v>
      </c>
      <c r="F34" s="125"/>
    </row>
    <row r="35" spans="1:6" ht="15" x14ac:dyDescent="0.25">
      <c r="A35" s="144"/>
      <c r="B35" s="159"/>
      <c r="D35" s="125"/>
      <c r="E35" s="160"/>
      <c r="F35" s="125"/>
    </row>
    <row r="36" spans="1:6" ht="15" x14ac:dyDescent="0.25">
      <c r="A36" s="144"/>
      <c r="B36" s="159"/>
      <c r="D36" s="125"/>
      <c r="E36" s="160"/>
      <c r="F36" s="125"/>
    </row>
    <row r="37" spans="1:6" x14ac:dyDescent="0.2">
      <c r="A37" s="125"/>
      <c r="B37" s="125"/>
      <c r="C37" s="125"/>
      <c r="D37" s="125"/>
      <c r="E37" s="125"/>
      <c r="F37" s="125"/>
    </row>
    <row r="38" spans="1:6" s="163" customFormat="1" ht="11.25" x14ac:dyDescent="0.2">
      <c r="A38" s="162" t="s">
        <v>530</v>
      </c>
      <c r="B38" s="162"/>
      <c r="C38" s="162"/>
      <c r="D38" s="162"/>
      <c r="E38" s="162"/>
      <c r="F38" s="162"/>
    </row>
    <row r="39" spans="1:6" x14ac:dyDescent="0.2">
      <c r="A39" s="164" t="s">
        <v>528</v>
      </c>
      <c r="B39" s="125"/>
      <c r="C39" s="125"/>
      <c r="D39" s="125"/>
      <c r="E39" s="125"/>
      <c r="F39" s="125"/>
    </row>
    <row r="40" spans="1:6" x14ac:dyDescent="0.2">
      <c r="A40" s="125"/>
      <c r="B40" s="125"/>
      <c r="C40" s="125"/>
      <c r="D40" s="125"/>
      <c r="E40" s="125"/>
      <c r="F40" s="125"/>
    </row>
    <row r="41" spans="1:6" x14ac:dyDescent="0.2">
      <c r="A41" s="125" t="s">
        <v>423</v>
      </c>
      <c r="B41" s="125"/>
      <c r="C41" s="125"/>
      <c r="D41" s="125"/>
      <c r="E41" s="125"/>
      <c r="F41" s="125"/>
    </row>
    <row r="42" spans="1:6" x14ac:dyDescent="0.2">
      <c r="A42" s="125" t="s">
        <v>424</v>
      </c>
      <c r="B42" s="125"/>
      <c r="C42" s="125"/>
      <c r="D42" s="125"/>
      <c r="E42" s="125"/>
      <c r="F42" s="125"/>
    </row>
    <row r="43" spans="1:6" x14ac:dyDescent="0.2">
      <c r="A43" s="165" t="s">
        <v>425</v>
      </c>
      <c r="B43" s="125"/>
      <c r="C43" s="125"/>
      <c r="D43" s="125"/>
      <c r="E43" s="125"/>
      <c r="F43" s="125"/>
    </row>
    <row r="44" spans="1:6" ht="15" x14ac:dyDescent="0.25">
      <c r="A44" s="166" t="s">
        <v>426</v>
      </c>
      <c r="B44" s="125"/>
      <c r="C44" s="125"/>
      <c r="D44" s="125"/>
      <c r="E44" s="125"/>
      <c r="F44" s="125"/>
    </row>
    <row r="45" spans="1:6" x14ac:dyDescent="0.2">
      <c r="A45" s="167" t="s">
        <v>427</v>
      </c>
      <c r="B45" s="125"/>
      <c r="C45" s="125"/>
      <c r="D45" s="125"/>
      <c r="E45" s="125"/>
      <c r="F45" s="125"/>
    </row>
    <row r="46" spans="1:6" x14ac:dyDescent="0.2">
      <c r="A46" s="161"/>
      <c r="B46" s="125"/>
      <c r="C46" s="125"/>
      <c r="D46" s="125"/>
      <c r="E46" s="125"/>
      <c r="F46" s="125"/>
    </row>
    <row r="47" spans="1:6" x14ac:dyDescent="0.2">
      <c r="A47" s="168"/>
    </row>
  </sheetData>
  <sheetProtection password="9D3C" sheet="1" objects="1" scenarios="1" insertRows="0" selectLockedCells="1"/>
  <mergeCells count="1">
    <mergeCell ref="A1:E1"/>
  </mergeCells>
  <dataValidations count="1">
    <dataValidation type="list" allowBlank="1" showInputMessage="1" showErrorMessage="1" errorTitle="error" error="You must select from list" promptTitle="Schools drop down" prompt="Please select your school from the drop down list" sqref="B6 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B65541 IX65541 ST65541 ACP65541 AML65541 AWH65541 BGD65541 BPZ65541 BZV65541 CJR65541 CTN65541 DDJ65541 DNF65541 DXB65541 EGX65541 EQT65541 FAP65541 FKL65541 FUH65541 GED65541 GNZ65541 GXV65541 HHR65541 HRN65541 IBJ65541 ILF65541 IVB65541 JEX65541 JOT65541 JYP65541 KIL65541 KSH65541 LCD65541 LLZ65541 LVV65541 MFR65541 MPN65541 MZJ65541 NJF65541 NTB65541 OCX65541 OMT65541 OWP65541 PGL65541 PQH65541 QAD65541 QJZ65541 QTV65541 RDR65541 RNN65541 RXJ65541 SHF65541 SRB65541 TAX65541 TKT65541 TUP65541 UEL65541 UOH65541 UYD65541 VHZ65541 VRV65541 WBR65541 WLN65541 WVJ65541 B131077 IX131077 ST131077 ACP131077 AML131077 AWH131077 BGD131077 BPZ131077 BZV131077 CJR131077 CTN131077 DDJ131077 DNF131077 DXB131077 EGX131077 EQT131077 FAP131077 FKL131077 FUH131077 GED131077 GNZ131077 GXV131077 HHR131077 HRN131077 IBJ131077 ILF131077 IVB131077 JEX131077 JOT131077 JYP131077 KIL131077 KSH131077 LCD131077 LLZ131077 LVV131077 MFR131077 MPN131077 MZJ131077 NJF131077 NTB131077 OCX131077 OMT131077 OWP131077 PGL131077 PQH131077 QAD131077 QJZ131077 QTV131077 RDR131077 RNN131077 RXJ131077 SHF131077 SRB131077 TAX131077 TKT131077 TUP131077 UEL131077 UOH131077 UYD131077 VHZ131077 VRV131077 WBR131077 WLN131077 WVJ131077 B196613 IX196613 ST196613 ACP196613 AML196613 AWH196613 BGD196613 BPZ196613 BZV196613 CJR196613 CTN196613 DDJ196613 DNF196613 DXB196613 EGX196613 EQT196613 FAP196613 FKL196613 FUH196613 GED196613 GNZ196613 GXV196613 HHR196613 HRN196613 IBJ196613 ILF196613 IVB196613 JEX196613 JOT196613 JYP196613 KIL196613 KSH196613 LCD196613 LLZ196613 LVV196613 MFR196613 MPN196613 MZJ196613 NJF196613 NTB196613 OCX196613 OMT196613 OWP196613 PGL196613 PQH196613 QAD196613 QJZ196613 QTV196613 RDR196613 RNN196613 RXJ196613 SHF196613 SRB196613 TAX196613 TKT196613 TUP196613 UEL196613 UOH196613 UYD196613 VHZ196613 VRV196613 WBR196613 WLN196613 WVJ196613 B262149 IX262149 ST262149 ACP262149 AML262149 AWH262149 BGD262149 BPZ262149 BZV262149 CJR262149 CTN262149 DDJ262149 DNF262149 DXB262149 EGX262149 EQT262149 FAP262149 FKL262149 FUH262149 GED262149 GNZ262149 GXV262149 HHR262149 HRN262149 IBJ262149 ILF262149 IVB262149 JEX262149 JOT262149 JYP262149 KIL262149 KSH262149 LCD262149 LLZ262149 LVV262149 MFR262149 MPN262149 MZJ262149 NJF262149 NTB262149 OCX262149 OMT262149 OWP262149 PGL262149 PQH262149 QAD262149 QJZ262149 QTV262149 RDR262149 RNN262149 RXJ262149 SHF262149 SRB262149 TAX262149 TKT262149 TUP262149 UEL262149 UOH262149 UYD262149 VHZ262149 VRV262149 WBR262149 WLN262149 WVJ262149 B327685 IX327685 ST327685 ACP327685 AML327685 AWH327685 BGD327685 BPZ327685 BZV327685 CJR327685 CTN327685 DDJ327685 DNF327685 DXB327685 EGX327685 EQT327685 FAP327685 FKL327685 FUH327685 GED327685 GNZ327685 GXV327685 HHR327685 HRN327685 IBJ327685 ILF327685 IVB327685 JEX327685 JOT327685 JYP327685 KIL327685 KSH327685 LCD327685 LLZ327685 LVV327685 MFR327685 MPN327685 MZJ327685 NJF327685 NTB327685 OCX327685 OMT327685 OWP327685 PGL327685 PQH327685 QAD327685 QJZ327685 QTV327685 RDR327685 RNN327685 RXJ327685 SHF327685 SRB327685 TAX327685 TKT327685 TUP327685 UEL327685 UOH327685 UYD327685 VHZ327685 VRV327685 WBR327685 WLN327685 WVJ327685 B393221 IX393221 ST393221 ACP393221 AML393221 AWH393221 BGD393221 BPZ393221 BZV393221 CJR393221 CTN393221 DDJ393221 DNF393221 DXB393221 EGX393221 EQT393221 FAP393221 FKL393221 FUH393221 GED393221 GNZ393221 GXV393221 HHR393221 HRN393221 IBJ393221 ILF393221 IVB393221 JEX393221 JOT393221 JYP393221 KIL393221 KSH393221 LCD393221 LLZ393221 LVV393221 MFR393221 MPN393221 MZJ393221 NJF393221 NTB393221 OCX393221 OMT393221 OWP393221 PGL393221 PQH393221 QAD393221 QJZ393221 QTV393221 RDR393221 RNN393221 RXJ393221 SHF393221 SRB393221 TAX393221 TKT393221 TUP393221 UEL393221 UOH393221 UYD393221 VHZ393221 VRV393221 WBR393221 WLN393221 WVJ393221 B458757 IX458757 ST458757 ACP458757 AML458757 AWH458757 BGD458757 BPZ458757 BZV458757 CJR458757 CTN458757 DDJ458757 DNF458757 DXB458757 EGX458757 EQT458757 FAP458757 FKL458757 FUH458757 GED458757 GNZ458757 GXV458757 HHR458757 HRN458757 IBJ458757 ILF458757 IVB458757 JEX458757 JOT458757 JYP458757 KIL458757 KSH458757 LCD458757 LLZ458757 LVV458757 MFR458757 MPN458757 MZJ458757 NJF458757 NTB458757 OCX458757 OMT458757 OWP458757 PGL458757 PQH458757 QAD458757 QJZ458757 QTV458757 RDR458757 RNN458757 RXJ458757 SHF458757 SRB458757 TAX458757 TKT458757 TUP458757 UEL458757 UOH458757 UYD458757 VHZ458757 VRV458757 WBR458757 WLN458757 WVJ458757 B524293 IX524293 ST524293 ACP524293 AML524293 AWH524293 BGD524293 BPZ524293 BZV524293 CJR524293 CTN524293 DDJ524293 DNF524293 DXB524293 EGX524293 EQT524293 FAP524293 FKL524293 FUH524293 GED524293 GNZ524293 GXV524293 HHR524293 HRN524293 IBJ524293 ILF524293 IVB524293 JEX524293 JOT524293 JYP524293 KIL524293 KSH524293 LCD524293 LLZ524293 LVV524293 MFR524293 MPN524293 MZJ524293 NJF524293 NTB524293 OCX524293 OMT524293 OWP524293 PGL524293 PQH524293 QAD524293 QJZ524293 QTV524293 RDR524293 RNN524293 RXJ524293 SHF524293 SRB524293 TAX524293 TKT524293 TUP524293 UEL524293 UOH524293 UYD524293 VHZ524293 VRV524293 WBR524293 WLN524293 WVJ524293 B589829 IX589829 ST589829 ACP589829 AML589829 AWH589829 BGD589829 BPZ589829 BZV589829 CJR589829 CTN589829 DDJ589829 DNF589829 DXB589829 EGX589829 EQT589829 FAP589829 FKL589829 FUH589829 GED589829 GNZ589829 GXV589829 HHR589829 HRN589829 IBJ589829 ILF589829 IVB589829 JEX589829 JOT589829 JYP589829 KIL589829 KSH589829 LCD589829 LLZ589829 LVV589829 MFR589829 MPN589829 MZJ589829 NJF589829 NTB589829 OCX589829 OMT589829 OWP589829 PGL589829 PQH589829 QAD589829 QJZ589829 QTV589829 RDR589829 RNN589829 RXJ589829 SHF589829 SRB589829 TAX589829 TKT589829 TUP589829 UEL589829 UOH589829 UYD589829 VHZ589829 VRV589829 WBR589829 WLN589829 WVJ589829 B655365 IX655365 ST655365 ACP655365 AML655365 AWH655365 BGD655365 BPZ655365 BZV655365 CJR655365 CTN655365 DDJ655365 DNF655365 DXB655365 EGX655365 EQT655365 FAP655365 FKL655365 FUH655365 GED655365 GNZ655365 GXV655365 HHR655365 HRN655365 IBJ655365 ILF655365 IVB655365 JEX655365 JOT655365 JYP655365 KIL655365 KSH655365 LCD655365 LLZ655365 LVV655365 MFR655365 MPN655365 MZJ655365 NJF655365 NTB655365 OCX655365 OMT655365 OWP655365 PGL655365 PQH655365 QAD655365 QJZ655365 QTV655365 RDR655365 RNN655365 RXJ655365 SHF655365 SRB655365 TAX655365 TKT655365 TUP655365 UEL655365 UOH655365 UYD655365 VHZ655365 VRV655365 WBR655365 WLN655365 WVJ655365 B720901 IX720901 ST720901 ACP720901 AML720901 AWH720901 BGD720901 BPZ720901 BZV720901 CJR720901 CTN720901 DDJ720901 DNF720901 DXB720901 EGX720901 EQT720901 FAP720901 FKL720901 FUH720901 GED720901 GNZ720901 GXV720901 HHR720901 HRN720901 IBJ720901 ILF720901 IVB720901 JEX720901 JOT720901 JYP720901 KIL720901 KSH720901 LCD720901 LLZ720901 LVV720901 MFR720901 MPN720901 MZJ720901 NJF720901 NTB720901 OCX720901 OMT720901 OWP720901 PGL720901 PQH720901 QAD720901 QJZ720901 QTV720901 RDR720901 RNN720901 RXJ720901 SHF720901 SRB720901 TAX720901 TKT720901 TUP720901 UEL720901 UOH720901 UYD720901 VHZ720901 VRV720901 WBR720901 WLN720901 WVJ720901 B786437 IX786437 ST786437 ACP786437 AML786437 AWH786437 BGD786437 BPZ786437 BZV786437 CJR786437 CTN786437 DDJ786437 DNF786437 DXB786437 EGX786437 EQT786437 FAP786437 FKL786437 FUH786437 GED786437 GNZ786437 GXV786437 HHR786437 HRN786437 IBJ786437 ILF786437 IVB786437 JEX786437 JOT786437 JYP786437 KIL786437 KSH786437 LCD786437 LLZ786437 LVV786437 MFR786437 MPN786437 MZJ786437 NJF786437 NTB786437 OCX786437 OMT786437 OWP786437 PGL786437 PQH786437 QAD786437 QJZ786437 QTV786437 RDR786437 RNN786437 RXJ786437 SHF786437 SRB786437 TAX786437 TKT786437 TUP786437 UEL786437 UOH786437 UYD786437 VHZ786437 VRV786437 WBR786437 WLN786437 WVJ786437 B851973 IX851973 ST851973 ACP851973 AML851973 AWH851973 BGD851973 BPZ851973 BZV851973 CJR851973 CTN851973 DDJ851973 DNF851973 DXB851973 EGX851973 EQT851973 FAP851973 FKL851973 FUH851973 GED851973 GNZ851973 GXV851973 HHR851973 HRN851973 IBJ851973 ILF851973 IVB851973 JEX851973 JOT851973 JYP851973 KIL851973 KSH851973 LCD851973 LLZ851973 LVV851973 MFR851973 MPN851973 MZJ851973 NJF851973 NTB851973 OCX851973 OMT851973 OWP851973 PGL851973 PQH851973 QAD851973 QJZ851973 QTV851973 RDR851973 RNN851973 RXJ851973 SHF851973 SRB851973 TAX851973 TKT851973 TUP851973 UEL851973 UOH851973 UYD851973 VHZ851973 VRV851973 WBR851973 WLN851973 WVJ851973 B917509 IX917509 ST917509 ACP917509 AML917509 AWH917509 BGD917509 BPZ917509 BZV917509 CJR917509 CTN917509 DDJ917509 DNF917509 DXB917509 EGX917509 EQT917509 FAP917509 FKL917509 FUH917509 GED917509 GNZ917509 GXV917509 HHR917509 HRN917509 IBJ917509 ILF917509 IVB917509 JEX917509 JOT917509 JYP917509 KIL917509 KSH917509 LCD917509 LLZ917509 LVV917509 MFR917509 MPN917509 MZJ917509 NJF917509 NTB917509 OCX917509 OMT917509 OWP917509 PGL917509 PQH917509 QAD917509 QJZ917509 QTV917509 RDR917509 RNN917509 RXJ917509 SHF917509 SRB917509 TAX917509 TKT917509 TUP917509 UEL917509 UOH917509 UYD917509 VHZ917509 VRV917509 WBR917509 WLN917509 WVJ917509 B983045 IX983045 ST983045 ACP983045 AML983045 AWH983045 BGD983045 BPZ983045 BZV983045 CJR983045 CTN983045 DDJ983045 DNF983045 DXB983045 EGX983045 EQT983045 FAP983045 FKL983045 FUH983045 GED983045 GNZ983045 GXV983045 HHR983045 HRN983045 IBJ983045 ILF983045 IVB983045 JEX983045 JOT983045 JYP983045 KIL983045 KSH983045 LCD983045 LLZ983045 LVV983045 MFR983045 MPN983045 MZJ983045 NJF983045 NTB983045 OCX983045 OMT983045 OWP983045 PGL983045 PQH983045 QAD983045 QJZ983045 QTV983045 RDR983045 RNN983045 RXJ983045 SHF983045 SRB983045 TAX983045 TKT983045 TUP983045 UEL983045 UOH983045 UYD983045 VHZ983045 VRV983045 WBR983045 WLN983045 WVJ983045" xr:uid="{00000000-0002-0000-0700-000000000000}">
      <formula1>Schools</formula1>
    </dataValidation>
  </dataValidations>
  <hyperlinks>
    <hyperlink ref="A45" r:id="rId1" display="mailto:ahirani@ealing.gov.uk" xr:uid="{00000000-0004-0000-0700-000000000000}"/>
  </hyperlinks>
  <pageMargins left="0.75" right="0.75" top="1" bottom="1" header="0.5" footer="0.5"/>
  <pageSetup paperSize="9" scale="78"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CostCentre - 170630</vt:lpstr>
      <vt:lpstr>budget adj-170630</vt:lpstr>
      <vt:lpstr>Payroll report-170630</vt:lpstr>
      <vt:lpstr>Payroll report M-170630</vt:lpstr>
      <vt:lpstr>Guidance</vt:lpstr>
      <vt:lpstr>Example</vt:lpstr>
      <vt:lpstr>School Balances Form 2018-19</vt:lpstr>
      <vt:lpstr>Signed Form</vt:lpstr>
      <vt:lpstr>Example 2</vt:lpstr>
      <vt:lpstr>Vlookup data</vt:lpstr>
      <vt:lpstr>Budgets 18-19</vt:lpstr>
      <vt:lpstr>School Budgets</vt:lpstr>
      <vt:lpstr>'CostCentre - 170630'!Print_Area</vt:lpstr>
      <vt:lpstr>'Payroll report M-170630'!Print_Area</vt:lpstr>
      <vt:lpstr>'Payroll report-170630'!Print_Area</vt:lpstr>
      <vt:lpstr>'budget adj-170630'!Print_Titles</vt:lpstr>
      <vt:lpstr>'CostCentre - 170630'!Print_Titles</vt:lpstr>
      <vt:lpstr>'Payroll report M-170630'!Print_Titles</vt:lpstr>
      <vt:lpstr>'Payroll report-170630'!Print_Titles</vt:lpstr>
      <vt:lpstr>Schools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2019-03-18T17:40:22Z</dcterms:modified>
</cp:coreProperties>
</file>