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ealing-tc.gov.uk\Share\FINANCE_ACCOUNTANCY\3. Childrens &amp; Schools\Schools\5. Schools Accountancy 2019-20\Closing\Documents to Schools\FINAL\"/>
    </mc:Choice>
  </mc:AlternateContent>
  <xr:revisionPtr revIDLastSave="0" documentId="13_ncr:1_{3F6EE9F6-FE5C-41AB-BEA4-D686E214F15A}" xr6:coauthVersionLast="44" xr6:coauthVersionMax="44" xr10:uidLastSave="{00000000-0000-0000-0000-000000000000}"/>
  <bookViews>
    <workbookView xWindow="-120" yWindow="-120" windowWidth="29040" windowHeight="17640" xr2:uid="{6048A237-F784-45AB-A8E5-E93B9C869EDA}"/>
  </bookViews>
  <sheets>
    <sheet name="School Summary" sheetId="2" r:id="rId1"/>
    <sheet name="All Schools New" sheetId="4" r:id="rId2"/>
    <sheet name="Sheet1" sheetId="3" state="hidden" r:id="rId3"/>
  </sheets>
  <externalReferences>
    <externalReference r:id="rId4"/>
  </externalReferences>
  <definedNames>
    <definedName name="_xlnm._FilterDatabase" localSheetId="1" hidden="1">'All Schools New'!$A$12:$AK$109</definedName>
    <definedName name="School" localSheetId="1">'All Schools New'!$D$12:$D$109</definedName>
    <definedName name="Scho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9" i="4" l="1"/>
  <c r="O50" i="4" l="1"/>
  <c r="O48" i="4"/>
  <c r="O44" i="4"/>
  <c r="O37" i="4"/>
  <c r="O33" i="4"/>
  <c r="O30" i="4"/>
  <c r="O19" i="4"/>
  <c r="E109" i="4" l="1"/>
  <c r="AF14" i="4" l="1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3" i="4"/>
  <c r="AE109" i="4" l="1"/>
  <c r="S109" i="4"/>
  <c r="Q109" i="4" l="1"/>
  <c r="Z109" i="4" l="1"/>
  <c r="E5" i="2" l="1"/>
  <c r="E17" i="2" s="1"/>
  <c r="E18" i="2" l="1"/>
  <c r="D9" i="2"/>
  <c r="E16" i="2"/>
  <c r="L108" i="4"/>
  <c r="L107" i="4"/>
  <c r="L106" i="4"/>
  <c r="L105" i="4"/>
  <c r="L104" i="4"/>
  <c r="AH104" i="4" s="1"/>
  <c r="L103" i="4"/>
  <c r="L102" i="4"/>
  <c r="L101" i="4"/>
  <c r="L100" i="4"/>
  <c r="L99" i="4"/>
  <c r="L98" i="4"/>
  <c r="L97" i="4"/>
  <c r="L96" i="4"/>
  <c r="AH96" i="4" s="1"/>
  <c r="L95" i="4"/>
  <c r="L94" i="4"/>
  <c r="AH94" i="4" s="1"/>
  <c r="L93" i="4"/>
  <c r="L92" i="4"/>
  <c r="L91" i="4"/>
  <c r="L90" i="4"/>
  <c r="L89" i="4"/>
  <c r="L88" i="4"/>
  <c r="AH88" i="4" s="1"/>
  <c r="L87" i="4"/>
  <c r="L86" i="4"/>
  <c r="AH86" i="4" s="1"/>
  <c r="L85" i="4"/>
  <c r="L84" i="4"/>
  <c r="L83" i="4"/>
  <c r="L82" i="4"/>
  <c r="L81" i="4"/>
  <c r="L80" i="4"/>
  <c r="AH80" i="4" s="1"/>
  <c r="L79" i="4"/>
  <c r="L78" i="4"/>
  <c r="AH78" i="4" s="1"/>
  <c r="L77" i="4"/>
  <c r="L76" i="4"/>
  <c r="L75" i="4"/>
  <c r="L74" i="4"/>
  <c r="L73" i="4"/>
  <c r="L72" i="4"/>
  <c r="AH72" i="4" s="1"/>
  <c r="L71" i="4"/>
  <c r="L70" i="4"/>
  <c r="AH70" i="4" s="1"/>
  <c r="L69" i="4"/>
  <c r="L68" i="4"/>
  <c r="L67" i="4"/>
  <c r="L66" i="4"/>
  <c r="L65" i="4"/>
  <c r="L64" i="4"/>
  <c r="AH64" i="4" s="1"/>
  <c r="L63" i="4"/>
  <c r="L62" i="4"/>
  <c r="AH62" i="4" s="1"/>
  <c r="L61" i="4"/>
  <c r="L60" i="4"/>
  <c r="L59" i="4"/>
  <c r="L58" i="4"/>
  <c r="L57" i="4"/>
  <c r="L56" i="4"/>
  <c r="AH56" i="4" s="1"/>
  <c r="L55" i="4"/>
  <c r="L54" i="4"/>
  <c r="AH54" i="4" s="1"/>
  <c r="L53" i="4"/>
  <c r="L52" i="4"/>
  <c r="L51" i="4"/>
  <c r="L50" i="4"/>
  <c r="L49" i="4"/>
  <c r="L48" i="4"/>
  <c r="AH48" i="4" s="1"/>
  <c r="L47" i="4"/>
  <c r="L46" i="4"/>
  <c r="AH46" i="4" s="1"/>
  <c r="L45" i="4"/>
  <c r="L44" i="4"/>
  <c r="L43" i="4"/>
  <c r="L42" i="4"/>
  <c r="L41" i="4"/>
  <c r="L40" i="4"/>
  <c r="L39" i="4"/>
  <c r="L38" i="4"/>
  <c r="AH38" i="4" s="1"/>
  <c r="L37" i="4"/>
  <c r="L36" i="4"/>
  <c r="L35" i="4"/>
  <c r="L34" i="4"/>
  <c r="L33" i="4"/>
  <c r="L32" i="4"/>
  <c r="AH32" i="4" s="1"/>
  <c r="L31" i="4"/>
  <c r="L30" i="4"/>
  <c r="AH30" i="4" s="1"/>
  <c r="L29" i="4"/>
  <c r="L28" i="4"/>
  <c r="L27" i="4"/>
  <c r="L26" i="4"/>
  <c r="L25" i="4"/>
  <c r="L24" i="4"/>
  <c r="AH24" i="4" s="1"/>
  <c r="L23" i="4"/>
  <c r="L22" i="4"/>
  <c r="AH22" i="4" s="1"/>
  <c r="L21" i="4"/>
  <c r="L20" i="4"/>
  <c r="L19" i="4"/>
  <c r="L18" i="4"/>
  <c r="L17" i="4"/>
  <c r="L16" i="4"/>
  <c r="L15" i="4"/>
  <c r="L14" i="4"/>
  <c r="L13" i="4"/>
  <c r="AD109" i="4"/>
  <c r="AC109" i="4"/>
  <c r="AB109" i="4"/>
  <c r="AA109" i="4"/>
  <c r="Y109" i="4"/>
  <c r="X109" i="4"/>
  <c r="W109" i="4"/>
  <c r="V109" i="4"/>
  <c r="E25" i="2" s="1"/>
  <c r="U109" i="4"/>
  <c r="T109" i="4"/>
  <c r="O109" i="4"/>
  <c r="K109" i="4"/>
  <c r="J109" i="4"/>
  <c r="D22" i="2" s="1"/>
  <c r="I109" i="4"/>
  <c r="D21" i="2" s="1"/>
  <c r="H109" i="4"/>
  <c r="G109" i="4"/>
  <c r="F109" i="4"/>
  <c r="N109" i="4"/>
  <c r="E24" i="2" l="1"/>
  <c r="E11" i="2"/>
  <c r="E33" i="2"/>
  <c r="D13" i="2"/>
  <c r="D20" i="2"/>
  <c r="E29" i="2"/>
  <c r="E14" i="2"/>
  <c r="E32" i="2"/>
  <c r="E27" i="2"/>
  <c r="D12" i="2"/>
  <c r="E28" i="2"/>
  <c r="E30" i="2"/>
  <c r="E19" i="2"/>
  <c r="E26" i="2"/>
  <c r="D23" i="2"/>
  <c r="E31" i="2"/>
  <c r="E10" i="2"/>
  <c r="AH44" i="4"/>
  <c r="AH76" i="4"/>
  <c r="AH108" i="4"/>
  <c r="AH27" i="4"/>
  <c r="AH43" i="4"/>
  <c r="AH59" i="4"/>
  <c r="AH75" i="4"/>
  <c r="AH19" i="4"/>
  <c r="AH67" i="4"/>
  <c r="AH83" i="4"/>
  <c r="AH20" i="4"/>
  <c r="AH28" i="4"/>
  <c r="AH36" i="4"/>
  <c r="AH52" i="4"/>
  <c r="AH60" i="4"/>
  <c r="AH68" i="4"/>
  <c r="AH84" i="4"/>
  <c r="AH92" i="4"/>
  <c r="AH100" i="4"/>
  <c r="AH35" i="4"/>
  <c r="AH91" i="4"/>
  <c r="AH51" i="4"/>
  <c r="AH99" i="4"/>
  <c r="AH102" i="4"/>
  <c r="AH40" i="4"/>
  <c r="AH16" i="4"/>
  <c r="AH14" i="4"/>
  <c r="AH18" i="4"/>
  <c r="AH26" i="4"/>
  <c r="AH34" i="4"/>
  <c r="AH42" i="4"/>
  <c r="AH50" i="4"/>
  <c r="AH58" i="4"/>
  <c r="AH66" i="4"/>
  <c r="AH74" i="4"/>
  <c r="AH82" i="4"/>
  <c r="AH90" i="4"/>
  <c r="AH98" i="4"/>
  <c r="AH106" i="4"/>
  <c r="L109" i="4"/>
  <c r="AH21" i="4"/>
  <c r="AH45" i="4"/>
  <c r="AH69" i="4"/>
  <c r="AH101" i="4"/>
  <c r="AH29" i="4"/>
  <c r="AH53" i="4"/>
  <c r="AH61" i="4"/>
  <c r="AH77" i="4"/>
  <c r="AH93" i="4"/>
  <c r="AH15" i="4"/>
  <c r="AH23" i="4"/>
  <c r="AH31" i="4"/>
  <c r="AH39" i="4"/>
  <c r="AH47" i="4"/>
  <c r="AH55" i="4"/>
  <c r="AH63" i="4"/>
  <c r="AH71" i="4"/>
  <c r="AH79" i="4"/>
  <c r="AH87" i="4"/>
  <c r="AH95" i="4"/>
  <c r="AH103" i="4"/>
  <c r="AH13" i="4"/>
  <c r="AH37" i="4"/>
  <c r="AH85" i="4"/>
  <c r="AH17" i="4"/>
  <c r="AH25" i="4"/>
  <c r="AH33" i="4"/>
  <c r="AH41" i="4"/>
  <c r="AH49" i="4"/>
  <c r="AH57" i="4"/>
  <c r="AH65" i="4"/>
  <c r="AH73" i="4"/>
  <c r="AH81" i="4"/>
  <c r="AH89" i="4"/>
  <c r="AH97" i="4"/>
  <c r="AH105" i="4"/>
  <c r="P109" i="4"/>
  <c r="E15" i="2" s="1"/>
  <c r="AH107" i="4"/>
  <c r="AH109" i="4" l="1"/>
  <c r="AF109" i="4"/>
  <c r="E37" i="2" l="1"/>
  <c r="D37" i="2"/>
  <c r="E41" i="2" l="1"/>
  <c r="E42" i="2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2" i="3"/>
  <c r="D44" i="2" l="1"/>
  <c r="D43" i="2"/>
  <c r="D38" i="2" l="1"/>
  <c r="E39" i="2"/>
  <c r="E43" i="2"/>
  <c r="D41" i="2"/>
  <c r="F41" i="2" s="1"/>
  <c r="E45" i="2" l="1"/>
  <c r="E44" i="2"/>
  <c r="F44" i="2" s="1"/>
  <c r="D45" i="2"/>
  <c r="F43" i="2"/>
  <c r="F45" i="2" l="1"/>
  <c r="D40" i="2" l="1"/>
  <c r="E40" i="2" l="1"/>
  <c r="D39" i="2" l="1"/>
  <c r="F39" i="2" l="1"/>
  <c r="D42" i="2" l="1"/>
  <c r="D46" i="2" s="1"/>
  <c r="D34" i="2"/>
  <c r="F42" i="2" l="1"/>
  <c r="F40" i="2"/>
  <c r="E38" i="2" l="1"/>
  <c r="E34" i="2"/>
  <c r="F38" i="2" l="1"/>
  <c r="F46" i="2" s="1"/>
  <c r="E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Suresh De Alwis</author>
  </authors>
  <commentList>
    <comment ref="B5" authorId="0" shapeId="0" xr:uid="{59C83A82-C4C0-4981-A204-BD8F9F5C4B0A}">
      <text>
        <r>
          <rPr>
            <b/>
            <sz val="12"/>
            <color indexed="81"/>
            <rFont val="Tahoma"/>
            <family val="2"/>
          </rPr>
          <t>Please select your school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London Borough of Ealing</author>
  </authors>
  <commentList>
    <comment ref="AB9" authorId="0" shapeId="0" xr:uid="{E328B85D-9563-41EA-AA57-21AF04731B10}">
      <text>
        <r>
          <rPr>
            <b/>
            <sz val="9"/>
            <color indexed="81"/>
            <rFont val="Tahoma"/>
            <family val="2"/>
          </rPr>
          <t>London Borough of Ealing:</t>
        </r>
        <r>
          <rPr>
            <sz val="9"/>
            <color indexed="81"/>
            <rFont val="Tahoma"/>
            <family val="2"/>
          </rPr>
          <t xml:space="preserve">
As per CFR 114-15 Guidance:
Year 7 Catch Up Premium
Infant universal FSM funding
</t>
        </r>
      </text>
    </comment>
    <comment ref="AC9" authorId="0" shapeId="0" xr:uid="{5A2A6E09-5B67-4B28-8218-EA9C54F70A27}">
      <text>
        <r>
          <rPr>
            <b/>
            <sz val="9"/>
            <color indexed="81"/>
            <rFont val="Tahoma"/>
            <family val="2"/>
          </rPr>
          <t>London Borough of Ealing:</t>
        </r>
        <r>
          <rPr>
            <sz val="9"/>
            <color indexed="81"/>
            <rFont val="Tahoma"/>
            <family val="2"/>
          </rPr>
          <t xml:space="preserve">
As per CFR 114-15 Guidance:
Year 7 Catch Up Premium
Infant universal FSM funding
</t>
        </r>
      </text>
    </comment>
    <comment ref="AD9" authorId="0" shapeId="0" xr:uid="{08BA1200-7D61-443F-B3D9-755EBDC3A5E2}">
      <text>
        <r>
          <rPr>
            <b/>
            <sz val="9"/>
            <color indexed="81"/>
            <rFont val="Tahoma"/>
            <family val="2"/>
          </rPr>
          <t>London Borough of Ealing:</t>
        </r>
        <r>
          <rPr>
            <sz val="9"/>
            <color indexed="81"/>
            <rFont val="Tahoma"/>
            <family val="2"/>
          </rPr>
          <t xml:space="preserve">
As per CFR 114-15 Guidance:
Year 7 Catch Up Premium
Infant universal FSM funding
</t>
        </r>
      </text>
    </comment>
  </commentList>
</comments>
</file>

<file path=xl/sharedStrings.xml><?xml version="1.0" encoding="utf-8"?>
<sst xmlns="http://schemas.openxmlformats.org/spreadsheetml/2006/main" count="652" uniqueCount="178">
  <si>
    <t>CFR CODES</t>
  </si>
  <si>
    <t>I01</t>
  </si>
  <si>
    <t>I02</t>
  </si>
  <si>
    <t>School Name</t>
  </si>
  <si>
    <t>High Needs Block -
 Place Led  Baseline Funding</t>
  </si>
  <si>
    <t>High Needs Block - 
Top Ups  Mainstream Ealing Only</t>
  </si>
  <si>
    <t>High Needs Block - 
Top Ups Specialist Ealing Only</t>
  </si>
  <si>
    <t xml:space="preserve">Early Years Block - 
 High Needs and Inclusion </t>
  </si>
  <si>
    <t>Schools Block - 
Growth Funding</t>
  </si>
  <si>
    <t>Pupil Premium Grant (2018/19 Dec Update)</t>
  </si>
  <si>
    <t>PE &amp; Sports 18/19 AY</t>
  </si>
  <si>
    <t>UIFSM</t>
  </si>
  <si>
    <t>Y7 
Catch-up</t>
  </si>
  <si>
    <t>Vulnerable Student Bursary</t>
  </si>
  <si>
    <t>Teachers Pay Award</t>
  </si>
  <si>
    <t>Healthy Pupil Capital Fund</t>
  </si>
  <si>
    <t>Dev. Capital</t>
  </si>
  <si>
    <t xml:space="preserve">Alec Reed Academy </t>
  </si>
  <si>
    <t xml:space="preserve">Allenby Primary </t>
  </si>
  <si>
    <t>Ark Byron Primary Academy</t>
  </si>
  <si>
    <t>Ark Primary Academy</t>
  </si>
  <si>
    <t>Beaconsfield Primary</t>
  </si>
  <si>
    <t>Belvue</t>
  </si>
  <si>
    <t>Berrymede Infant</t>
  </si>
  <si>
    <t>Berrymede Junior</t>
  </si>
  <si>
    <t>Blair Peach Primary</t>
  </si>
  <si>
    <t>Brentside High</t>
  </si>
  <si>
    <t>Brentside Primary</t>
  </si>
  <si>
    <t>Cardinal Wiseman High</t>
  </si>
  <si>
    <t>Castlebar</t>
  </si>
  <si>
    <t>Christ the Saviour Primary</t>
  </si>
  <si>
    <t>Clifton Primary</t>
  </si>
  <si>
    <t>Costons Primary</t>
  </si>
  <si>
    <t>Dairy Meadow Primary</t>
  </si>
  <si>
    <t>Derwentwater Primary</t>
  </si>
  <si>
    <t>Dormers Wells High</t>
  </si>
  <si>
    <t>Dormer's Wells Infant</t>
  </si>
  <si>
    <t>Dormer's Wells Junior</t>
  </si>
  <si>
    <t>Downe Manor Primary</t>
  </si>
  <si>
    <t>Drayton Green Primary</t>
  </si>
  <si>
    <t>Drayton Manor High</t>
  </si>
  <si>
    <t>Durdan's Park Primary</t>
  </si>
  <si>
    <t>Ealing Fields</t>
  </si>
  <si>
    <t>East Acton Primary</t>
  </si>
  <si>
    <t>Edward Betham Primary</t>
  </si>
  <si>
    <t>Ellen Wilkinson High</t>
  </si>
  <si>
    <t>Elthorne Park High</t>
  </si>
  <si>
    <t>Featherstone High</t>
  </si>
  <si>
    <t>Featherstone Primary</t>
  </si>
  <si>
    <t>Fielding Primary</t>
  </si>
  <si>
    <t>Gifford Primary</t>
  </si>
  <si>
    <t>Grange Primary</t>
  </si>
  <si>
    <t>Greenford High</t>
  </si>
  <si>
    <t>Greenwood Primary</t>
  </si>
  <si>
    <t>Grove House</t>
  </si>
  <si>
    <t>Hambrough Primary</t>
  </si>
  <si>
    <t>Havelock Primary</t>
  </si>
  <si>
    <t>South Acton Children Centre</t>
  </si>
  <si>
    <t>Hobbayne Primary</t>
  </si>
  <si>
    <t>Holy Family Primary School</t>
  </si>
  <si>
    <t>Horsenden Primary</t>
  </si>
  <si>
    <t>John Chilton</t>
  </si>
  <si>
    <t>John Perryn Primary</t>
  </si>
  <si>
    <t>Lady Margaret Primary</t>
  </si>
  <si>
    <t>Little Ealing Primary</t>
  </si>
  <si>
    <t>Mandeville</t>
  </si>
  <si>
    <t>Maples</t>
  </si>
  <si>
    <t>Mayfield Primary</t>
  </si>
  <si>
    <t>Montpelier Primary</t>
  </si>
  <si>
    <t>Mount Carmel Primary</t>
  </si>
  <si>
    <t>New Khalsa Prim School</t>
  </si>
  <si>
    <t>North Ealing Primary</t>
  </si>
  <si>
    <t>North Primary</t>
  </si>
  <si>
    <t>Northolt High</t>
  </si>
  <si>
    <t>Oaklands Primary</t>
  </si>
  <si>
    <t>Oldfields Primary</t>
  </si>
  <si>
    <t>OLOV Primary</t>
  </si>
  <si>
    <t>Perivale Primary</t>
  </si>
  <si>
    <t>Petts Hill Primary</t>
  </si>
  <si>
    <t>PRU</t>
  </si>
  <si>
    <t>Ravenor Primary</t>
  </si>
  <si>
    <t>Selborne Primary</t>
  </si>
  <si>
    <t>Southfield Primary</t>
  </si>
  <si>
    <t>Springhallow</t>
  </si>
  <si>
    <t>St Ann's</t>
  </si>
  <si>
    <t>St Anselm's Primary</t>
  </si>
  <si>
    <t>St Gregory's Primary</t>
  </si>
  <si>
    <t>St John Fisher Primary</t>
  </si>
  <si>
    <t>St John's Primary</t>
  </si>
  <si>
    <t>St Joseph's Primary</t>
  </si>
  <si>
    <t>St Mark's Primary</t>
  </si>
  <si>
    <t>St Mary's C of E Primary school</t>
  </si>
  <si>
    <t>St Raphael's Primary</t>
  </si>
  <si>
    <t>St Vincent's Primary</t>
  </si>
  <si>
    <t>Stanhope Primary</t>
  </si>
  <si>
    <t>Study Centre - High</t>
  </si>
  <si>
    <t>Three Bridges Primary</t>
  </si>
  <si>
    <t>Tudor Primary</t>
  </si>
  <si>
    <t>Twyford High</t>
  </si>
  <si>
    <t>Vicar's Green Primary</t>
  </si>
  <si>
    <t>Viking Primary</t>
  </si>
  <si>
    <t>Villiers High</t>
  </si>
  <si>
    <t>West Acton Primary</t>
  </si>
  <si>
    <t>West Twyford Primary</t>
  </si>
  <si>
    <t>William Perkin High</t>
  </si>
  <si>
    <t>Willow Tree Primary</t>
  </si>
  <si>
    <t>Wolf Fields Primary</t>
  </si>
  <si>
    <t>Wood End Infant</t>
  </si>
  <si>
    <t>Wood End Junior</t>
  </si>
  <si>
    <t>Woodlands Academy</t>
  </si>
  <si>
    <t>Windmill</t>
  </si>
  <si>
    <t>-</t>
  </si>
  <si>
    <t>Greenfields</t>
  </si>
  <si>
    <t>Grand Total</t>
  </si>
  <si>
    <t>I03</t>
  </si>
  <si>
    <t>I05</t>
  </si>
  <si>
    <t>I06</t>
  </si>
  <si>
    <t>CI01</t>
  </si>
  <si>
    <t>CFR</t>
  </si>
  <si>
    <t>GRAND TOTAL</t>
  </si>
  <si>
    <t>TOTAL</t>
  </si>
  <si>
    <t>DfE No.</t>
  </si>
  <si>
    <t>Funds delegated by the local authority (LA)</t>
  </si>
  <si>
    <t>Funding for sixth form students</t>
  </si>
  <si>
    <t>High needs top-up funding</t>
  </si>
  <si>
    <t>Funding for minority ethnic pupils</t>
  </si>
  <si>
    <t>Pupil premium</t>
  </si>
  <si>
    <t>Other government grants</t>
  </si>
  <si>
    <t>Capital income</t>
  </si>
  <si>
    <t>I18</t>
  </si>
  <si>
    <t>I04</t>
  </si>
  <si>
    <t>Additional grant for schools</t>
  </si>
  <si>
    <t>Schools Block - Schools ISB Funding Formula</t>
  </si>
  <si>
    <t>High Needs Block - Place Led  Baseline Funding</t>
  </si>
  <si>
    <t>High Needs Block - Top Ups Mainstream Ealing Only</t>
  </si>
  <si>
    <t>High Needs Block - Top Ups Specialist Ealing Only</t>
  </si>
  <si>
    <t>Early Years Block - 2, 3 &amp; 4 Year Old Funding</t>
  </si>
  <si>
    <t>Schools Block  - Growth Funding</t>
  </si>
  <si>
    <t>Ark Acton Academy</t>
  </si>
  <si>
    <t>Ada Lovelace CE High School</t>
  </si>
  <si>
    <t>Schools Block -  Schools ISB Funding Formula</t>
  </si>
  <si>
    <t>EFA 6th Form (2018/19 FY)</t>
  </si>
  <si>
    <t>Discretionary Bursary Funding (2016/17 academic year)</t>
  </si>
  <si>
    <t xml:space="preserve">Cash </t>
  </si>
  <si>
    <t>Hanbury</t>
  </si>
  <si>
    <t>Early Years Block - High Needs and Inclusion (Incl. i-CAN)</t>
  </si>
  <si>
    <t>ARP's (High Needs)</t>
  </si>
  <si>
    <t>ADV Maths Premium (2019/20 FY)</t>
  </si>
  <si>
    <t>Hanbury/SACC</t>
  </si>
  <si>
    <t>High Needs - Additional Resouce Provision</t>
  </si>
  <si>
    <t>Schools Summary Allocations 2019-20</t>
  </si>
  <si>
    <t xml:space="preserve">Pupil Premium Grant </t>
  </si>
  <si>
    <t>ESFA 6th Form (2019/20 FY)</t>
  </si>
  <si>
    <t>ESFA 6th Form Discretionary Bursary Funding (2019/20 FY)</t>
  </si>
  <si>
    <t>ESFA 6th Form ADV Maths Premium (2019/20 FY)</t>
  </si>
  <si>
    <t>PE &amp; Sports 19/20 AY</t>
  </si>
  <si>
    <t>Teachers Employer Pension Contribution</t>
  </si>
  <si>
    <t>Total
£</t>
  </si>
  <si>
    <t>Monthly Funding/Grant</t>
  </si>
  <si>
    <t>Other Funding/Grants</t>
  </si>
  <si>
    <t>Devolved Formula Capital (DFC)</t>
  </si>
  <si>
    <t>Universal Infant Free School Meals (UIFSM)</t>
  </si>
  <si>
    <t>Monthly payment adjusted based on EHCP numbers in school</t>
  </si>
  <si>
    <t>Free School Meals Supplementary Grant</t>
  </si>
  <si>
    <t>Sub total</t>
  </si>
  <si>
    <t xml:space="preserve">                                                                </t>
  </si>
  <si>
    <t>Monthly Funding/Grants</t>
  </si>
  <si>
    <t>x</t>
  </si>
  <si>
    <t>Final Payment
Early Years Block -
2, 3 &amp; 4 Year Old Funding</t>
  </si>
  <si>
    <t>Paid to date</t>
  </si>
  <si>
    <t>Excess Surplus Clawback</t>
  </si>
  <si>
    <t>Excess Cumulative Surplus Clawback</t>
  </si>
  <si>
    <t>Schools must follow Terms and Conditions of Grants set out. Please find them on www.gov.uk</t>
  </si>
  <si>
    <t>Notes</t>
  </si>
  <si>
    <t>Paid
Early Years Block -
2, 3 &amp; 4 Year Old Funding</t>
  </si>
  <si>
    <t>Estimated Final Payment in March 2020. Will be paid by 20th of March 2020</t>
  </si>
  <si>
    <r>
      <rPr>
        <b/>
        <sz val="11"/>
        <color rgb="FFFF0000"/>
        <rFont val="Arial"/>
        <family val="2"/>
      </rPr>
      <t>Final payment</t>
    </r>
    <r>
      <rPr>
        <b/>
        <sz val="11"/>
        <rFont val="Arial"/>
        <family val="2"/>
      </rPr>
      <t xml:space="preserve">
Early Years Block - 
 High Needs and Inclusion </t>
    </r>
  </si>
  <si>
    <t>2019-20 Schools Grant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</si>
</sst>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&quot;£&quot;#,##0"/>
    <numFmt numFmtId="167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indexed="81"/>
      <name val="Tahoma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5" fillId="0" borderId="0"/>
    <xf numFmtId="43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7" fillId="2" borderId="0" xfId="5" applyFont="1" applyFill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6" fillId="9" borderId="1" xfId="3" applyFont="1" applyFill="1" applyBorder="1" applyAlignment="1" applyProtection="1">
      <alignment horizontal="center" vertical="center" wrapText="1"/>
    </xf>
    <xf numFmtId="166" fontId="7" fillId="14" borderId="2" xfId="3" applyNumberFormat="1" applyFont="1" applyFill="1" applyBorder="1" applyAlignment="1" applyProtection="1">
      <alignment horizontal="right"/>
    </xf>
    <xf numFmtId="166" fontId="7" fillId="14" borderId="3" xfId="3" applyNumberFormat="1" applyFont="1" applyFill="1" applyBorder="1" applyAlignment="1" applyProtection="1">
      <alignment horizontal="right"/>
    </xf>
    <xf numFmtId="0" fontId="7" fillId="13" borderId="5" xfId="3" applyNumberFormat="1" applyFont="1" applyFill="1" applyBorder="1" applyAlignment="1" applyProtection="1">
      <alignment horizontal="left"/>
    </xf>
    <xf numFmtId="1" fontId="13" fillId="13" borderId="5" xfId="0" applyNumberFormat="1" applyFont="1" applyFill="1" applyBorder="1" applyAlignment="1" applyProtection="1">
      <alignment horizontal="left"/>
    </xf>
    <xf numFmtId="166" fontId="6" fillId="16" borderId="1" xfId="4" applyNumberFormat="1" applyFont="1" applyFill="1" applyBorder="1" applyAlignment="1" applyProtection="1">
      <alignment horizontal="right" vertical="center" wrapText="1"/>
    </xf>
    <xf numFmtId="166" fontId="6" fillId="11" borderId="1" xfId="4" applyNumberFormat="1" applyFont="1" applyFill="1" applyBorder="1" applyAlignment="1" applyProtection="1">
      <alignment horizontal="right" vertical="center" wrapText="1"/>
    </xf>
    <xf numFmtId="166" fontId="6" fillId="16" borderId="1" xfId="4" applyNumberFormat="1" applyFont="1" applyFill="1" applyBorder="1" applyAlignment="1" applyProtection="1">
      <alignment horizontal="right" vertical="center"/>
    </xf>
    <xf numFmtId="0" fontId="2" fillId="0" borderId="0" xfId="5" applyFont="1" applyProtection="1"/>
    <xf numFmtId="164" fontId="14" fillId="0" borderId="0" xfId="5" applyNumberFormat="1" applyFont="1" applyFill="1" applyBorder="1" applyAlignment="1" applyProtection="1"/>
    <xf numFmtId="0" fontId="7" fillId="0" borderId="0" xfId="5" applyFont="1" applyAlignment="1" applyProtection="1">
      <alignment horizontal="left" indent="1"/>
    </xf>
    <xf numFmtId="0" fontId="2" fillId="0" borderId="0" xfId="5" applyFont="1" applyAlignment="1" applyProtection="1">
      <alignment horizontal="center"/>
    </xf>
    <xf numFmtId="0" fontId="7" fillId="0" borderId="0" xfId="5" applyFont="1" applyAlignment="1" applyProtection="1">
      <alignment horizontal="left"/>
    </xf>
    <xf numFmtId="0" fontId="7" fillId="0" borderId="0" xfId="5" applyFont="1" applyProtection="1"/>
    <xf numFmtId="0" fontId="2" fillId="0" borderId="13" xfId="5" applyFont="1" applyBorder="1" applyAlignment="1" applyProtection="1">
      <alignment vertical="center"/>
    </xf>
    <xf numFmtId="0" fontId="4" fillId="0" borderId="16" xfId="5" applyFont="1" applyBorder="1" applyAlignment="1" applyProtection="1">
      <alignment horizontal="center" vertical="center"/>
    </xf>
    <xf numFmtId="0" fontId="4" fillId="0" borderId="13" xfId="5" applyFont="1" applyBorder="1" applyAlignment="1" applyProtection="1">
      <alignment horizontal="center" vertical="center" wrapText="1"/>
    </xf>
    <xf numFmtId="0" fontId="4" fillId="0" borderId="15" xfId="5" applyFont="1" applyBorder="1" applyAlignment="1" applyProtection="1">
      <alignment horizontal="center" vertical="center" wrapText="1"/>
    </xf>
    <xf numFmtId="0" fontId="4" fillId="0" borderId="0" xfId="5" applyFont="1" applyProtection="1"/>
    <xf numFmtId="0" fontId="2" fillId="0" borderId="10" xfId="5" applyFont="1" applyBorder="1" applyAlignment="1" applyProtection="1"/>
    <xf numFmtId="0" fontId="2" fillId="0" borderId="17" xfId="5" applyFont="1" applyBorder="1" applyAlignment="1" applyProtection="1">
      <alignment horizontal="center"/>
    </xf>
    <xf numFmtId="3" fontId="2" fillId="0" borderId="10" xfId="5" applyNumberFormat="1" applyFont="1" applyBorder="1" applyProtection="1"/>
    <xf numFmtId="0" fontId="2" fillId="3" borderId="12" xfId="5" applyFont="1" applyFill="1" applyBorder="1" applyProtection="1"/>
    <xf numFmtId="3" fontId="2" fillId="0" borderId="0" xfId="5" applyNumberFormat="1" applyFont="1" applyProtection="1"/>
    <xf numFmtId="0" fontId="2" fillId="0" borderId="6" xfId="5" applyFont="1" applyBorder="1" applyAlignment="1" applyProtection="1"/>
    <xf numFmtId="0" fontId="2" fillId="0" borderId="18" xfId="5" applyFont="1" applyBorder="1" applyAlignment="1" applyProtection="1">
      <alignment horizontal="center"/>
    </xf>
    <xf numFmtId="3" fontId="2" fillId="0" borderId="6" xfId="5" applyNumberFormat="1" applyFont="1" applyBorder="1" applyProtection="1"/>
    <xf numFmtId="0" fontId="2" fillId="3" borderId="6" xfId="5" applyFont="1" applyFill="1" applyBorder="1" applyProtection="1"/>
    <xf numFmtId="3" fontId="2" fillId="0" borderId="7" xfId="5" applyNumberFormat="1" applyFont="1" applyBorder="1" applyProtection="1"/>
    <xf numFmtId="3" fontId="2" fillId="3" borderId="6" xfId="5" applyNumberFormat="1" applyFont="1" applyFill="1" applyBorder="1" applyProtection="1"/>
    <xf numFmtId="0" fontId="2" fillId="0" borderId="8" xfId="5" applyFont="1" applyBorder="1" applyAlignment="1" applyProtection="1"/>
    <xf numFmtId="0" fontId="2" fillId="0" borderId="19" xfId="5" applyFont="1" applyBorder="1" applyAlignment="1" applyProtection="1">
      <alignment horizontal="center"/>
    </xf>
    <xf numFmtId="0" fontId="4" fillId="0" borderId="13" xfId="5" applyFont="1" applyBorder="1" applyAlignment="1" applyProtection="1"/>
    <xf numFmtId="0" fontId="4" fillId="0" borderId="16" xfId="5" applyFont="1" applyBorder="1" applyAlignment="1" applyProtection="1">
      <alignment horizontal="center"/>
    </xf>
    <xf numFmtId="3" fontId="4" fillId="0" borderId="13" xfId="5" applyNumberFormat="1" applyFont="1" applyBorder="1" applyProtection="1"/>
    <xf numFmtId="3" fontId="4" fillId="0" borderId="15" xfId="5" applyNumberFormat="1" applyFont="1" applyBorder="1" applyProtection="1"/>
    <xf numFmtId="0" fontId="2" fillId="0" borderId="0" xfId="5" applyFont="1" applyAlignment="1" applyProtection="1"/>
    <xf numFmtId="0" fontId="2" fillId="0" borderId="13" xfId="5" applyFont="1" applyBorder="1" applyAlignment="1" applyProtection="1"/>
    <xf numFmtId="3" fontId="2" fillId="0" borderId="11" xfId="5" applyNumberFormat="1" applyFont="1" applyBorder="1" applyProtection="1"/>
    <xf numFmtId="3" fontId="4" fillId="0" borderId="12" xfId="5" applyNumberFormat="1" applyFont="1" applyBorder="1" applyProtection="1"/>
    <xf numFmtId="3" fontId="4" fillId="0" borderId="7" xfId="5" applyNumberFormat="1" applyFont="1" applyBorder="1" applyProtection="1"/>
    <xf numFmtId="3" fontId="2" fillId="0" borderId="8" xfId="5" applyNumberFormat="1" applyFont="1" applyBorder="1" applyProtection="1"/>
    <xf numFmtId="3" fontId="4" fillId="0" borderId="9" xfId="5" applyNumberFormat="1" applyFont="1" applyBorder="1" applyProtection="1"/>
    <xf numFmtId="3" fontId="4" fillId="0" borderId="14" xfId="5" applyNumberFormat="1" applyFont="1" applyBorder="1" applyProtection="1"/>
    <xf numFmtId="164" fontId="10" fillId="0" borderId="0" xfId="0" applyNumberFormat="1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164" fontId="11" fillId="0" borderId="0" xfId="1" applyNumberFormat="1" applyFont="1" applyProtection="1"/>
    <xf numFmtId="164" fontId="2" fillId="0" borderId="0" xfId="1" applyNumberFormat="1" applyFont="1" applyProtection="1"/>
    <xf numFmtId="164" fontId="0" fillId="0" borderId="0" xfId="1" applyNumberFormat="1" applyFont="1" applyProtection="1"/>
    <xf numFmtId="164" fontId="2" fillId="0" borderId="0" xfId="0" applyNumberFormat="1" applyFont="1" applyBorder="1" applyProtection="1"/>
    <xf numFmtId="164" fontId="2" fillId="0" borderId="0" xfId="1" applyNumberFormat="1" applyFont="1" applyBorder="1" applyProtection="1"/>
    <xf numFmtId="0" fontId="2" fillId="0" borderId="0" xfId="0" applyFont="1" applyProtection="1"/>
    <xf numFmtId="0" fontId="4" fillId="0" borderId="0" xfId="0" applyFont="1" applyProtection="1"/>
    <xf numFmtId="0" fontId="11" fillId="0" borderId="0" xfId="0" applyFont="1" applyProtection="1"/>
    <xf numFmtId="164" fontId="0" fillId="17" borderId="0" xfId="1" applyNumberFormat="1" applyFont="1" applyFill="1" applyProtection="1"/>
    <xf numFmtId="164" fontId="12" fillId="0" borderId="0" xfId="0" applyNumberFormat="1" applyFont="1" applyFill="1" applyBorder="1" applyAlignment="1" applyProtection="1">
      <alignment horizontal="right"/>
    </xf>
    <xf numFmtId="0" fontId="17" fillId="0" borderId="0" xfId="0" applyFont="1" applyProtection="1"/>
    <xf numFmtId="0" fontId="17" fillId="0" borderId="0" xfId="0" applyFont="1" applyFill="1" applyBorder="1" applyProtection="1"/>
    <xf numFmtId="164" fontId="17" fillId="0" borderId="0" xfId="1" applyNumberFormat="1" applyFont="1" applyBorder="1" applyProtection="1"/>
    <xf numFmtId="0" fontId="17" fillId="0" borderId="0" xfId="0" applyFont="1" applyBorder="1" applyProtection="1"/>
    <xf numFmtId="0" fontId="6" fillId="9" borderId="1" xfId="3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0" fillId="0" borderId="0" xfId="0" applyAlignment="1" applyProtection="1"/>
    <xf numFmtId="3" fontId="6" fillId="9" borderId="1" xfId="3" applyNumberFormat="1" applyFont="1" applyFill="1" applyBorder="1" applyAlignment="1" applyProtection="1">
      <alignment horizontal="center" vertical="center" wrapText="1"/>
    </xf>
    <xf numFmtId="164" fontId="11" fillId="17" borderId="0" xfId="1" applyNumberFormat="1" applyFont="1" applyFill="1" applyProtection="1"/>
    <xf numFmtId="1" fontId="13" fillId="13" borderId="3" xfId="0" applyNumberFormat="1" applyFont="1" applyFill="1" applyBorder="1" applyAlignment="1" applyProtection="1">
      <alignment horizontal="left"/>
    </xf>
    <xf numFmtId="0" fontId="7" fillId="13" borderId="3" xfId="3" applyNumberFormat="1" applyFont="1" applyFill="1" applyBorder="1" applyAlignment="1" applyProtection="1">
      <alignment horizontal="left"/>
    </xf>
    <xf numFmtId="3" fontId="7" fillId="13" borderId="3" xfId="3" applyNumberFormat="1" applyFont="1" applyFill="1" applyBorder="1" applyAlignment="1" applyProtection="1"/>
    <xf numFmtId="164" fontId="6" fillId="8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6" fillId="10" borderId="1" xfId="0" applyNumberFormat="1" applyFont="1" applyFill="1" applyBorder="1" applyAlignment="1" applyProtection="1">
      <alignment horizontal="center" vertical="center" wrapText="1"/>
    </xf>
    <xf numFmtId="164" fontId="6" fillId="12" borderId="1" xfId="0" applyNumberFormat="1" applyFont="1" applyFill="1" applyBorder="1" applyAlignment="1" applyProtection="1">
      <alignment horizontal="center" vertical="center" wrapText="1"/>
    </xf>
    <xf numFmtId="164" fontId="6" fillId="8" borderId="4" xfId="0" applyNumberFormat="1" applyFont="1" applyFill="1" applyBorder="1" applyAlignment="1" applyProtection="1">
      <alignment horizontal="center" vertical="center" wrapText="1"/>
    </xf>
    <xf numFmtId="164" fontId="6" fillId="8" borderId="24" xfId="0" applyNumberFormat="1" applyFont="1" applyFill="1" applyBorder="1" applyAlignment="1" applyProtection="1">
      <alignment horizontal="center" vertical="center" wrapText="1"/>
    </xf>
    <xf numFmtId="165" fontId="6" fillId="8" borderId="24" xfId="0" applyNumberFormat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center" wrapText="1"/>
    </xf>
    <xf numFmtId="0" fontId="4" fillId="5" borderId="1" xfId="2" applyFont="1" applyFill="1" applyBorder="1" applyAlignment="1" applyProtection="1">
      <alignment horizontal="center" wrapText="1"/>
    </xf>
    <xf numFmtId="164" fontId="4" fillId="6" borderId="1" xfId="1" applyNumberFormat="1" applyFont="1" applyFill="1" applyBorder="1" applyAlignment="1" applyProtection="1">
      <alignment horizontal="center" wrapText="1"/>
    </xf>
    <xf numFmtId="0" fontId="4" fillId="7" borderId="1" xfId="2" applyFont="1" applyFill="1" applyBorder="1" applyAlignment="1" applyProtection="1">
      <alignment horizontal="center" wrapText="1"/>
    </xf>
    <xf numFmtId="0" fontId="4" fillId="8" borderId="1" xfId="2" applyFont="1" applyFill="1" applyBorder="1" applyAlignment="1" applyProtection="1">
      <alignment horizontal="center" wrapText="1"/>
    </xf>
    <xf numFmtId="166" fontId="6" fillId="18" borderId="1" xfId="4" applyNumberFormat="1" applyFont="1" applyFill="1" applyBorder="1" applyAlignment="1" applyProtection="1">
      <alignment horizontal="right" vertical="center" wrapText="1"/>
    </xf>
    <xf numFmtId="0" fontId="4" fillId="0" borderId="14" xfId="5" applyFont="1" applyBorder="1" applyAlignment="1" applyProtection="1">
      <alignment horizontal="center" vertical="center" wrapText="1"/>
    </xf>
    <xf numFmtId="165" fontId="6" fillId="8" borderId="4" xfId="0" applyNumberFormat="1" applyFont="1" applyFill="1" applyBorder="1" applyAlignment="1" applyProtection="1">
      <alignment horizontal="center" vertical="center" wrapText="1"/>
    </xf>
    <xf numFmtId="164" fontId="6" fillId="19" borderId="2" xfId="0" applyNumberFormat="1" applyFont="1" applyFill="1" applyBorder="1" applyAlignment="1" applyProtection="1">
      <alignment horizontal="center" vertical="center" wrapText="1"/>
    </xf>
    <xf numFmtId="0" fontId="4" fillId="11" borderId="1" xfId="2" applyFont="1" applyFill="1" applyBorder="1" applyAlignment="1" applyProtection="1">
      <alignment horizontal="center" wrapText="1"/>
    </xf>
    <xf numFmtId="164" fontId="6" fillId="11" borderId="2" xfId="0" applyNumberFormat="1" applyFont="1" applyFill="1" applyBorder="1" applyAlignment="1" applyProtection="1">
      <alignment horizontal="center" vertical="center" wrapText="1"/>
    </xf>
    <xf numFmtId="166" fontId="7" fillId="11" borderId="3" xfId="3" applyNumberFormat="1" applyFont="1" applyFill="1" applyBorder="1" applyAlignment="1" applyProtection="1">
      <alignment horizontal="right"/>
    </xf>
    <xf numFmtId="0" fontId="0" fillId="11" borderId="0" xfId="0" applyFill="1" applyProtection="1"/>
    <xf numFmtId="164" fontId="0" fillId="11" borderId="0" xfId="1" applyNumberFormat="1" applyFont="1" applyFill="1" applyProtection="1"/>
    <xf numFmtId="0" fontId="4" fillId="0" borderId="23" xfId="0" applyFont="1" applyBorder="1" applyAlignment="1" applyProtection="1">
      <alignment horizontal="center"/>
    </xf>
    <xf numFmtId="0" fontId="4" fillId="11" borderId="23" xfId="0" applyFont="1" applyFill="1" applyBorder="1" applyAlignment="1" applyProtection="1">
      <alignment horizontal="center"/>
    </xf>
    <xf numFmtId="164" fontId="6" fillId="11" borderId="25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0" fontId="6" fillId="0" borderId="0" xfId="3" applyFont="1" applyFill="1" applyBorder="1" applyAlignment="1" applyProtection="1">
      <alignment horizontal="center" vertical="center" wrapText="1"/>
    </xf>
    <xf numFmtId="3" fontId="6" fillId="0" borderId="0" xfId="3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6" fontId="6" fillId="0" borderId="0" xfId="4" applyNumberFormat="1" applyFont="1" applyFill="1" applyBorder="1" applyAlignment="1" applyProtection="1">
      <alignment horizontal="right" vertical="center"/>
    </xf>
    <xf numFmtId="166" fontId="6" fillId="0" borderId="0" xfId="4" applyNumberFormat="1" applyFont="1" applyFill="1" applyBorder="1" applyAlignment="1" applyProtection="1">
      <alignment horizontal="right" vertical="center" wrapText="1"/>
    </xf>
    <xf numFmtId="166" fontId="0" fillId="0" borderId="0" xfId="0" applyNumberFormat="1" applyProtection="1"/>
    <xf numFmtId="164" fontId="18" fillId="20" borderId="0" xfId="0" applyNumberFormat="1" applyFont="1" applyFill="1" applyBorder="1" applyAlignment="1" applyProtection="1">
      <alignment horizontal="right"/>
    </xf>
    <xf numFmtId="0" fontId="19" fillId="20" borderId="0" xfId="0" applyFont="1" applyFill="1" applyProtection="1"/>
    <xf numFmtId="0" fontId="19" fillId="20" borderId="0" xfId="0" applyFont="1" applyFill="1" applyBorder="1" applyProtection="1"/>
    <xf numFmtId="1" fontId="16" fillId="20" borderId="20" xfId="1" applyNumberFormat="1" applyFont="1" applyFill="1" applyBorder="1" applyAlignment="1" applyProtection="1">
      <alignment horizontal="center"/>
    </xf>
    <xf numFmtId="164" fontId="18" fillId="20" borderId="0" xfId="1" applyNumberFormat="1" applyFont="1" applyFill="1" applyProtection="1"/>
    <xf numFmtId="165" fontId="6" fillId="8" borderId="25" xfId="0" applyNumberFormat="1" applyFont="1" applyFill="1" applyBorder="1" applyAlignment="1" applyProtection="1">
      <alignment horizontal="center" vertical="center" wrapText="1"/>
    </xf>
    <xf numFmtId="167" fontId="2" fillId="0" borderId="10" xfId="5" applyNumberFormat="1" applyFont="1" applyBorder="1" applyProtection="1"/>
    <xf numFmtId="6" fontId="6" fillId="18" borderId="1" xfId="4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/>
    <xf numFmtId="0" fontId="22" fillId="0" borderId="0" xfId="5" applyFont="1" applyProtection="1"/>
    <xf numFmtId="0" fontId="20" fillId="0" borderId="0" xfId="0" applyFont="1" applyProtection="1"/>
    <xf numFmtId="0" fontId="23" fillId="0" borderId="0" xfId="0" applyFont="1" applyFill="1" applyBorder="1" applyProtection="1"/>
    <xf numFmtId="164" fontId="23" fillId="0" borderId="0" xfId="0" applyNumberFormat="1" applyFont="1" applyBorder="1" applyProtection="1"/>
    <xf numFmtId="3" fontId="7" fillId="14" borderId="3" xfId="3" applyNumberFormat="1" applyFont="1" applyFill="1" applyBorder="1" applyAlignment="1" applyProtection="1">
      <alignment horizontal="right"/>
    </xf>
    <xf numFmtId="3" fontId="7" fillId="15" borderId="2" xfId="3" applyNumberFormat="1" applyFont="1" applyFill="1" applyBorder="1" applyAlignment="1" applyProtection="1">
      <alignment horizontal="right"/>
    </xf>
    <xf numFmtId="0" fontId="0" fillId="11" borderId="22" xfId="0" applyFill="1" applyBorder="1" applyAlignment="1" applyProtection="1">
      <alignment horizontal="center" vertical="center"/>
    </xf>
    <xf numFmtId="165" fontId="6" fillId="12" borderId="2" xfId="1" applyNumberFormat="1" applyFont="1" applyFill="1" applyBorder="1" applyAlignment="1" applyProtection="1">
      <alignment horizontal="center" vertical="center" wrapText="1"/>
    </xf>
    <xf numFmtId="164" fontId="6" fillId="8" borderId="2" xfId="0" applyNumberFormat="1" applyFont="1" applyFill="1" applyBorder="1" applyAlignment="1" applyProtection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/>
    <xf numFmtId="0" fontId="0" fillId="0" borderId="0" xfId="0" applyAlignment="1" applyProtection="1"/>
    <xf numFmtId="164" fontId="12" fillId="0" borderId="21" xfId="1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Comma 4" xfId="4" xr:uid="{00000000-0005-0000-0000-000001000000}"/>
    <cellStyle name="Normal" xfId="0" builtinId="0"/>
    <cellStyle name="Normal 2" xfId="5" xr:uid="{00000000-0005-0000-0000-000003000000}"/>
    <cellStyle name="Normal 2 3 3" xfId="2" xr:uid="{00000000-0005-0000-0000-000004000000}"/>
    <cellStyle name="Normal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_ACCOUNTANCY/3.%20Childrens%20&amp;%20Schools/Schools/5.%20Schools%20Accountancy%202019-20/Closing/Documents%20to%20Schools/Agresso%20Pmts%20to%20date%20-%20Special-ARP%20Schools%2012.03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ivot"/>
      <sheetName val="Mains Pmt File 2019-20"/>
      <sheetName val="Parameters"/>
      <sheetName val="AGRESSO"/>
    </sheetNames>
    <sheetDataSet>
      <sheetData sheetId="0">
        <row r="4">
          <cell r="C4">
            <v>166175.66999999946</v>
          </cell>
        </row>
        <row r="5">
          <cell r="C5">
            <v>123675.16999999997</v>
          </cell>
        </row>
        <row r="6">
          <cell r="C6">
            <v>116028.84999999998</v>
          </cell>
        </row>
        <row r="7">
          <cell r="C7">
            <v>109114.74999999994</v>
          </cell>
        </row>
        <row r="8">
          <cell r="C8">
            <v>141185.3900000001</v>
          </cell>
        </row>
        <row r="13">
          <cell r="C13">
            <v>91697.250000000015</v>
          </cell>
        </row>
        <row r="15">
          <cell r="C15">
            <v>62145.880000000019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8"/>
  <sheetViews>
    <sheetView tabSelected="1" workbookViewId="0">
      <selection activeCell="G34" sqref="G34"/>
    </sheetView>
  </sheetViews>
  <sheetFormatPr defaultColWidth="9" defaultRowHeight="12.75" x14ac:dyDescent="0.2"/>
  <cols>
    <col min="1" max="1" width="1.7109375" style="12" customWidth="1"/>
    <col min="2" max="2" width="50" style="12" customWidth="1"/>
    <col min="3" max="3" width="9" style="15"/>
    <col min="4" max="5" width="14" style="12" customWidth="1"/>
    <col min="6" max="6" width="11" style="12" customWidth="1"/>
    <col min="7" max="7" width="80.85546875" style="12" bestFit="1" customWidth="1"/>
    <col min="8" max="16384" width="9" style="12"/>
  </cols>
  <sheetData>
    <row r="2" spans="1:7" ht="23.25" x14ac:dyDescent="0.35">
      <c r="B2" s="13" t="s">
        <v>177</v>
      </c>
      <c r="C2" s="13"/>
      <c r="D2" s="13"/>
      <c r="E2" s="13"/>
      <c r="F2" s="13"/>
    </row>
    <row r="5" spans="1:7" ht="14.25" x14ac:dyDescent="0.2">
      <c r="A5" s="14"/>
      <c r="B5" s="1" t="s">
        <v>113</v>
      </c>
      <c r="D5" s="14" t="s">
        <v>121</v>
      </c>
      <c r="E5" s="16" t="str">
        <f>IF(ISNA(VLOOKUP(B5,'All Schools New'!A:C,3,FALSE)),"",VLOOKUP(B5,'All Schools New'!A:C,3,FALSE))</f>
        <v>Grand Total</v>
      </c>
    </row>
    <row r="6" spans="1:7" ht="14.25" x14ac:dyDescent="0.2">
      <c r="A6" s="14"/>
      <c r="B6" s="17"/>
    </row>
    <row r="8" spans="1:7" ht="38.25" x14ac:dyDescent="0.2">
      <c r="B8" s="18"/>
      <c r="C8" s="19" t="s">
        <v>118</v>
      </c>
      <c r="D8" s="20" t="s">
        <v>158</v>
      </c>
      <c r="E8" s="21" t="s">
        <v>159</v>
      </c>
      <c r="F8" s="22"/>
      <c r="G8" s="20" t="s">
        <v>173</v>
      </c>
    </row>
    <row r="9" spans="1:7" x14ac:dyDescent="0.2">
      <c r="B9" s="23" t="s">
        <v>132</v>
      </c>
      <c r="C9" s="24" t="s">
        <v>1</v>
      </c>
      <c r="D9" s="25">
        <f>IF(ISNA(VLOOKUP($E$5,'All Schools New'!$C:$AH,'All Schools New'!E$2,FALSE)),"",VLOOKUP($E$5,'All Schools New'!$C:$AH,'All Schools New'!E$2,FALSE))</f>
        <v>236026734.97753346</v>
      </c>
      <c r="E9" s="26"/>
      <c r="F9" s="27"/>
    </row>
    <row r="10" spans="1:7" x14ac:dyDescent="0.2">
      <c r="B10" s="23" t="s">
        <v>171</v>
      </c>
      <c r="C10" s="24" t="s">
        <v>1</v>
      </c>
      <c r="D10" s="26"/>
      <c r="E10" s="110">
        <f>IF(ISNA(VLOOKUP($E$5,'All Schools New'!$C:$AH,'All Schools New'!AE$2,FALSE)),"",VLOOKUP($E$5,'All Schools New'!$C:$AH,'All Schools New'!AE$2,FALSE))</f>
        <v>-297749.32000000007</v>
      </c>
      <c r="F10" s="27"/>
    </row>
    <row r="11" spans="1:7" x14ac:dyDescent="0.2">
      <c r="B11" s="28" t="s">
        <v>133</v>
      </c>
      <c r="C11" s="29" t="s">
        <v>114</v>
      </c>
      <c r="D11" s="31"/>
      <c r="E11" s="32">
        <f>IF(ISNA(VLOOKUP($E$5,'All Schools New'!$C:$AY,'All Schools New'!N$2,FALSE)),"",VLOOKUP($E$5,'All Schools New'!$C:$AY,'All Schools New'!N$2,FALSE))</f>
        <v>8927261.1333333347</v>
      </c>
    </row>
    <row r="12" spans="1:7" x14ac:dyDescent="0.2">
      <c r="B12" s="28" t="s">
        <v>134</v>
      </c>
      <c r="C12" s="29" t="s">
        <v>114</v>
      </c>
      <c r="D12" s="25">
        <f>IF(ISNA(VLOOKUP($E$5,'All Schools New'!$C:$AY,'All Schools New'!F$2,FALSE)),"",VLOOKUP($E$5,'All Schools New'!$C:$AY,'All Schools New'!F$2,FALSE))</f>
        <v>7494256.6721311482</v>
      </c>
      <c r="E12" s="26"/>
      <c r="G12" s="12" t="s">
        <v>162</v>
      </c>
    </row>
    <row r="13" spans="1:7" x14ac:dyDescent="0.2">
      <c r="B13" s="28" t="s">
        <v>135</v>
      </c>
      <c r="C13" s="29" t="s">
        <v>114</v>
      </c>
      <c r="D13" s="25">
        <f>IF(ISNA(VLOOKUP($E$5,'All Schools New'!$C:$AY,'All Schools New'!G$2,FALSE)),"",VLOOKUP($E$5,'All Schools New'!$C:$AY,'All Schools New'!G$2,FALSE))</f>
        <v>14257178.609999947</v>
      </c>
      <c r="E13" s="26"/>
      <c r="G13" s="12" t="s">
        <v>162</v>
      </c>
    </row>
    <row r="14" spans="1:7" x14ac:dyDescent="0.2">
      <c r="B14" s="28" t="s">
        <v>149</v>
      </c>
      <c r="C14" s="29" t="s">
        <v>114</v>
      </c>
      <c r="D14" s="31"/>
      <c r="E14" s="32">
        <f>IF(ISNA(VLOOKUP($E$5,'All Schools New'!$C:$AY,'All Schools New'!O$2,FALSE)),"",VLOOKUP($E$5,'All Schools New'!$C:$AY,'All Schools New'!O$2,FALSE))</f>
        <v>1787362.28</v>
      </c>
    </row>
    <row r="15" spans="1:7" x14ac:dyDescent="0.2">
      <c r="B15" s="28" t="s">
        <v>145</v>
      </c>
      <c r="C15" s="29" t="s">
        <v>114</v>
      </c>
      <c r="D15" s="31"/>
      <c r="E15" s="32">
        <f>IF(ISNA(VLOOKUP($E$5,'All Schools New'!$C:$AY,'All Schools New'!P$2,FALSE)),"",VLOOKUP($E$5,'All Schools New'!$C:$AY,'All Schools New'!P$2,FALSE))</f>
        <v>1181896.1099999999</v>
      </c>
      <c r="G15" s="12" t="s">
        <v>169</v>
      </c>
    </row>
    <row r="16" spans="1:7" x14ac:dyDescent="0.2">
      <c r="B16" s="28" t="s">
        <v>136</v>
      </c>
      <c r="C16" s="29" t="s">
        <v>1</v>
      </c>
      <c r="D16" s="31"/>
      <c r="E16" s="32">
        <f>IF(ISNA(VLOOKUP($E$5,'All Schools New'!$C:$AY,'All Schools New'!Q$2,FALSE)),"",VLOOKUP($E$5,'All Schools New'!$C:$AY,'All Schools New'!Q$2,FALSE))</f>
        <v>9145686.3000000007</v>
      </c>
      <c r="G16" s="12" t="s">
        <v>169</v>
      </c>
    </row>
    <row r="17" spans="2:7" x14ac:dyDescent="0.2">
      <c r="B17" s="28" t="s">
        <v>145</v>
      </c>
      <c r="C17" s="29" t="s">
        <v>114</v>
      </c>
      <c r="D17" s="31"/>
      <c r="E17" s="32">
        <f>IF(ISNA(VLOOKUP($E$5,'All Schools New'!$C:$AY,'All Schools New'!R$2,FALSE)),"",VLOOKUP($E$5,'All Schools New'!$C:$AY,'All Schools New'!R$2,FALSE))</f>
        <v>221120.45</v>
      </c>
      <c r="G17" s="113" t="s">
        <v>175</v>
      </c>
    </row>
    <row r="18" spans="2:7" x14ac:dyDescent="0.2">
      <c r="B18" s="28" t="s">
        <v>136</v>
      </c>
      <c r="C18" s="29" t="s">
        <v>1</v>
      </c>
      <c r="D18" s="31"/>
      <c r="E18" s="32">
        <f>IF(ISNA(VLOOKUP($E$5,'All Schools New'!$C:$AY,'All Schools New'!S$2,FALSE)),"",VLOOKUP($E$5,'All Schools New'!$C:$AY,'All Schools New'!S$2,FALSE))</f>
        <v>3212810.1799999997</v>
      </c>
      <c r="G18" s="113" t="s">
        <v>175</v>
      </c>
    </row>
    <row r="19" spans="2:7" x14ac:dyDescent="0.2">
      <c r="B19" s="28" t="s">
        <v>137</v>
      </c>
      <c r="C19" s="29" t="s">
        <v>1</v>
      </c>
      <c r="D19" s="31"/>
      <c r="E19" s="32">
        <f>IF(ISNA(VLOOKUP($E$5,'All Schools New'!$C:$AY,'All Schools New'!T$2,FALSE)),"",VLOOKUP($E$5,'All Schools New'!$C:$AY,'All Schools New'!T$2,FALSE))</f>
        <v>1141030</v>
      </c>
    </row>
    <row r="20" spans="2:7" x14ac:dyDescent="0.2">
      <c r="B20" s="28" t="s">
        <v>152</v>
      </c>
      <c r="C20" s="29" t="s">
        <v>2</v>
      </c>
      <c r="D20" s="25">
        <f>IF(ISNA(VLOOKUP($E$5,'All Schools New'!$C:$AY,'All Schools New'!H$2,FALSE)),"",VLOOKUP($E$5,'All Schools New'!$C:$AY,'All Schools New'!H$2,FALSE))</f>
        <v>9014720</v>
      </c>
      <c r="E20" s="26"/>
      <c r="G20" s="12" t="s">
        <v>172</v>
      </c>
    </row>
    <row r="21" spans="2:7" x14ac:dyDescent="0.2">
      <c r="B21" s="28" t="s">
        <v>153</v>
      </c>
      <c r="C21" s="29" t="s">
        <v>2</v>
      </c>
      <c r="D21" s="25">
        <f>IF(ISNA(VLOOKUP($E$5,'All Schools New'!$C:$AY,'All Schools New'!I$2,FALSE)),"",VLOOKUP($E$5,'All Schools New'!$C:$AY,'All Schools New'!I$2,FALSE))</f>
        <v>252668.66666666669</v>
      </c>
      <c r="E21" s="26"/>
      <c r="G21" s="12" t="s">
        <v>172</v>
      </c>
    </row>
    <row r="22" spans="2:7" x14ac:dyDescent="0.2">
      <c r="B22" s="28" t="s">
        <v>154</v>
      </c>
      <c r="C22" s="29" t="s">
        <v>2</v>
      </c>
      <c r="D22" s="25">
        <f>IF(ISNA(VLOOKUP($E$5,'All Schools New'!$C:$AY,'All Schools New'!J$2,FALSE)),"",VLOOKUP($E$5,'All Schools New'!$C:$AY,'All Schools New'!J$2,FALSE))</f>
        <v>29600</v>
      </c>
      <c r="E22" s="26"/>
      <c r="G22" s="12" t="s">
        <v>172</v>
      </c>
    </row>
    <row r="23" spans="2:7" x14ac:dyDescent="0.2">
      <c r="B23" s="28" t="s">
        <v>151</v>
      </c>
      <c r="C23" s="29" t="s">
        <v>115</v>
      </c>
      <c r="D23" s="25">
        <f>IF(ISNA(VLOOKUP($E$5,'All Schools New'!$C:$AY,'All Schools New'!K$2,FALSE)),"",VLOOKUP($E$5,'All Schools New'!$C:$AY,'All Schools New'!K$2,FALSE))</f>
        <v>10885375</v>
      </c>
      <c r="E23" s="26"/>
      <c r="G23" s="12" t="s">
        <v>172</v>
      </c>
    </row>
    <row r="24" spans="2:7" x14ac:dyDescent="0.2">
      <c r="B24" s="28" t="s">
        <v>10</v>
      </c>
      <c r="C24" s="29" t="s">
        <v>129</v>
      </c>
      <c r="D24" s="33"/>
      <c r="E24" s="25">
        <f>IF(ISNA(VLOOKUP($E$5,'All Schools New'!$C:$AY,'All Schools New'!U$2,FALSE)),"",VLOOKUP($E$5,'All Schools New'!$C:$AY,'All Schools New'!U$2,FALSE))</f>
        <v>530521</v>
      </c>
      <c r="G24" s="12" t="s">
        <v>172</v>
      </c>
    </row>
    <row r="25" spans="2:7" x14ac:dyDescent="0.2">
      <c r="B25" s="28" t="s">
        <v>155</v>
      </c>
      <c r="C25" s="29" t="s">
        <v>129</v>
      </c>
      <c r="D25" s="33"/>
      <c r="E25" s="32">
        <f>IF(ISNA(VLOOKUP($E$5,'All Schools New'!$C:$AY,'All Schools New'!V$2,FALSE)),"",VLOOKUP($E$5,'All Schools New'!$C:$AY,'All Schools New'!V$2,FALSE))</f>
        <v>743430</v>
      </c>
      <c r="G25" s="12" t="s">
        <v>172</v>
      </c>
    </row>
    <row r="26" spans="2:7" x14ac:dyDescent="0.2">
      <c r="B26" s="28" t="s">
        <v>161</v>
      </c>
      <c r="C26" s="29" t="s">
        <v>129</v>
      </c>
      <c r="D26" s="33"/>
      <c r="E26" s="32">
        <f>IF(ISNA(VLOOKUP($E$5,'All Schools New'!$C:$AY,'All Schools New'!W$2,FALSE)),"",VLOOKUP($E$5,'All Schools New'!$C:$AY,'All Schools New'!W$2,FALSE))</f>
        <v>4035875</v>
      </c>
      <c r="G26" s="12" t="s">
        <v>172</v>
      </c>
    </row>
    <row r="27" spans="2:7" x14ac:dyDescent="0.2">
      <c r="B27" s="28" t="s">
        <v>163</v>
      </c>
      <c r="C27" s="29" t="s">
        <v>129</v>
      </c>
      <c r="D27" s="33"/>
      <c r="E27" s="32">
        <f>IF(ISNA(VLOOKUP($E$5,'All Schools New'!$C:$AY,'All Schools New'!AD$2,FALSE)),"",VLOOKUP($E$5,'All Schools New'!$C:$AY,'All Schools New'!AD$2,FALSE))</f>
        <v>271480</v>
      </c>
      <c r="G27" s="12" t="s">
        <v>172</v>
      </c>
    </row>
    <row r="28" spans="2:7" x14ac:dyDescent="0.2">
      <c r="B28" s="28" t="s">
        <v>12</v>
      </c>
      <c r="C28" s="29" t="s">
        <v>116</v>
      </c>
      <c r="D28" s="33"/>
      <c r="E28" s="32">
        <f>IF(ISNA(VLOOKUP($E$5,'All Schools New'!$C:$AY,'All Schools New'!X$2,FALSE)),"",VLOOKUP($E$5,'All Schools New'!$C:$AY,'All Schools New'!X$2,FALSE))</f>
        <v>174581</v>
      </c>
      <c r="G28" s="12" t="s">
        <v>172</v>
      </c>
    </row>
    <row r="29" spans="2:7" x14ac:dyDescent="0.2">
      <c r="B29" s="28" t="s">
        <v>13</v>
      </c>
      <c r="C29" s="29" t="s">
        <v>2</v>
      </c>
      <c r="D29" s="33"/>
      <c r="E29" s="32">
        <f>IF(ISNA(VLOOKUP($E$5,'All Schools New'!$C:$AY,'All Schools New'!Y$2,FALSE)),"",VLOOKUP($E$5,'All Schools New'!$C:$AY,'All Schools New'!Y$2,FALSE))</f>
        <v>0</v>
      </c>
      <c r="G29" s="12" t="s">
        <v>172</v>
      </c>
    </row>
    <row r="30" spans="2:7" x14ac:dyDescent="0.2">
      <c r="B30" s="28" t="s">
        <v>14</v>
      </c>
      <c r="C30" s="29" t="s">
        <v>1</v>
      </c>
      <c r="D30" s="33"/>
      <c r="E30" s="32">
        <f>IF(ISNA(VLOOKUP($E$5,'All Schools New'!$C:$AY,'All Schools New'!Z$2,FALSE)),"",VLOOKUP($E$5,'All Schools New'!$C:$AY,'All Schools New'!Z$2,FALSE))</f>
        <v>2341342</v>
      </c>
      <c r="G30" s="12" t="s">
        <v>172</v>
      </c>
    </row>
    <row r="31" spans="2:7" x14ac:dyDescent="0.2">
      <c r="B31" s="28" t="s">
        <v>156</v>
      </c>
      <c r="C31" s="29" t="s">
        <v>1</v>
      </c>
      <c r="D31" s="33"/>
      <c r="E31" s="32">
        <f>IF(ISNA(VLOOKUP($E$5,'All Schools New'!$C:$AY,'All Schools New'!AA$2,FALSE)),"",VLOOKUP($E$5,'All Schools New'!$C:$AY,'All Schools New'!AA$2,FALSE))</f>
        <v>4518433</v>
      </c>
      <c r="G31" s="12" t="s">
        <v>172</v>
      </c>
    </row>
    <row r="32" spans="2:7" x14ac:dyDescent="0.2">
      <c r="B32" s="28" t="s">
        <v>15</v>
      </c>
      <c r="C32" s="29" t="s">
        <v>117</v>
      </c>
      <c r="D32" s="33"/>
      <c r="E32" s="32">
        <f>IF(ISNA(VLOOKUP($E$5,'All Schools New'!$C:$AY,'All Schools New'!AB$2,FALSE)),"",VLOOKUP($E$5,'All Schools New'!$C:$AY,'All Schools New'!AB$2,FALSE))</f>
        <v>191948.38500000001</v>
      </c>
      <c r="G32" s="12" t="s">
        <v>172</v>
      </c>
    </row>
    <row r="33" spans="2:7" x14ac:dyDescent="0.2">
      <c r="B33" s="34" t="s">
        <v>160</v>
      </c>
      <c r="C33" s="35" t="s">
        <v>117</v>
      </c>
      <c r="D33" s="33"/>
      <c r="E33" s="32">
        <f>IF(ISNA(VLOOKUP($E$5,'All Schools New'!$C:$AY,'All Schools New'!AC$2,FALSE)),"",VLOOKUP($E$5,'All Schools New'!$C:$AY,'All Schools New'!AC$2,FALSE))</f>
        <v>693693.19000000006</v>
      </c>
      <c r="G33" s="12" t="s">
        <v>172</v>
      </c>
    </row>
    <row r="34" spans="2:7" x14ac:dyDescent="0.2">
      <c r="B34" s="36" t="s">
        <v>119</v>
      </c>
      <c r="C34" s="37"/>
      <c r="D34" s="38">
        <f>SUM(D9:D33)</f>
        <v>277960533.92633122</v>
      </c>
      <c r="E34" s="39">
        <f>SUM(E9:E33)</f>
        <v>38820720.708333328</v>
      </c>
    </row>
    <row r="35" spans="2:7" x14ac:dyDescent="0.2">
      <c r="B35" s="40"/>
    </row>
    <row r="36" spans="2:7" x14ac:dyDescent="0.2">
      <c r="B36" s="40"/>
    </row>
    <row r="37" spans="2:7" ht="38.25" x14ac:dyDescent="0.2">
      <c r="B37" s="18"/>
      <c r="C37" s="19" t="s">
        <v>118</v>
      </c>
      <c r="D37" s="20" t="str">
        <f>+D8</f>
        <v>Monthly Funding/Grant</v>
      </c>
      <c r="E37" s="86" t="str">
        <f>+E8</f>
        <v>Other Funding/Grants</v>
      </c>
      <c r="F37" s="21" t="s">
        <v>157</v>
      </c>
    </row>
    <row r="38" spans="2:7" x14ac:dyDescent="0.2">
      <c r="B38" s="23" t="s">
        <v>122</v>
      </c>
      <c r="C38" s="24" t="s">
        <v>1</v>
      </c>
      <c r="D38" s="25">
        <f t="shared" ref="D38:D45" si="0">SUMIF($C$9:$C$33,C38,$D$9:$D$33)</f>
        <v>236026734.97753346</v>
      </c>
      <c r="E38" s="42">
        <f t="shared" ref="E38:E45" si="1">SUMIF($C$9:$C$33,C38,$E$9:$E$33)</f>
        <v>20061552.16</v>
      </c>
      <c r="F38" s="43">
        <f>SUM(D38:E38)</f>
        <v>256088287.13753346</v>
      </c>
    </row>
    <row r="39" spans="2:7" x14ac:dyDescent="0.2">
      <c r="B39" s="28" t="s">
        <v>123</v>
      </c>
      <c r="C39" s="29" t="s">
        <v>2</v>
      </c>
      <c r="D39" s="30">
        <f t="shared" si="0"/>
        <v>9296988.666666666</v>
      </c>
      <c r="E39" s="42">
        <f t="shared" si="1"/>
        <v>0</v>
      </c>
      <c r="F39" s="44">
        <f t="shared" ref="F39:F45" si="2">SUM(D39:E39)</f>
        <v>9296988.666666666</v>
      </c>
    </row>
    <row r="40" spans="2:7" x14ac:dyDescent="0.2">
      <c r="B40" s="28" t="s">
        <v>124</v>
      </c>
      <c r="C40" s="29" t="s">
        <v>114</v>
      </c>
      <c r="D40" s="30">
        <f t="shared" si="0"/>
        <v>21751435.282131094</v>
      </c>
      <c r="E40" s="42">
        <f t="shared" si="1"/>
        <v>12117639.973333333</v>
      </c>
      <c r="F40" s="44">
        <f t="shared" si="2"/>
        <v>33869075.255464427</v>
      </c>
    </row>
    <row r="41" spans="2:7" hidden="1" x14ac:dyDescent="0.2">
      <c r="B41" s="28" t="s">
        <v>125</v>
      </c>
      <c r="C41" s="29" t="s">
        <v>130</v>
      </c>
      <c r="D41" s="30">
        <f t="shared" si="0"/>
        <v>0</v>
      </c>
      <c r="E41" s="42">
        <f t="shared" si="1"/>
        <v>0</v>
      </c>
      <c r="F41" s="44">
        <f t="shared" si="2"/>
        <v>0</v>
      </c>
    </row>
    <row r="42" spans="2:7" x14ac:dyDescent="0.2">
      <c r="B42" s="28" t="s">
        <v>126</v>
      </c>
      <c r="C42" s="29" t="s">
        <v>115</v>
      </c>
      <c r="D42" s="30">
        <f t="shared" si="0"/>
        <v>10885375</v>
      </c>
      <c r="E42" s="42">
        <f t="shared" si="1"/>
        <v>0</v>
      </c>
      <c r="F42" s="44">
        <f t="shared" si="2"/>
        <v>10885375</v>
      </c>
    </row>
    <row r="43" spans="2:7" x14ac:dyDescent="0.2">
      <c r="B43" s="28" t="s">
        <v>127</v>
      </c>
      <c r="C43" s="29" t="s">
        <v>116</v>
      </c>
      <c r="D43" s="30">
        <f t="shared" si="0"/>
        <v>0</v>
      </c>
      <c r="E43" s="42">
        <f t="shared" si="1"/>
        <v>174581</v>
      </c>
      <c r="F43" s="44">
        <f t="shared" si="2"/>
        <v>174581</v>
      </c>
    </row>
    <row r="44" spans="2:7" x14ac:dyDescent="0.2">
      <c r="B44" s="28" t="s">
        <v>131</v>
      </c>
      <c r="C44" s="29" t="s">
        <v>129</v>
      </c>
      <c r="D44" s="30">
        <f t="shared" si="0"/>
        <v>0</v>
      </c>
      <c r="E44" s="42">
        <f t="shared" si="1"/>
        <v>5581306</v>
      </c>
      <c r="F44" s="44">
        <f t="shared" ref="F44" si="3">SUM(D44:E44)</f>
        <v>5581306</v>
      </c>
    </row>
    <row r="45" spans="2:7" x14ac:dyDescent="0.2">
      <c r="B45" s="34" t="s">
        <v>128</v>
      </c>
      <c r="C45" s="35" t="s">
        <v>117</v>
      </c>
      <c r="D45" s="45">
        <f t="shared" si="0"/>
        <v>0</v>
      </c>
      <c r="E45" s="42">
        <f t="shared" si="1"/>
        <v>885641.57500000007</v>
      </c>
      <c r="F45" s="46">
        <f t="shared" si="2"/>
        <v>885641.57500000007</v>
      </c>
    </row>
    <row r="46" spans="2:7" x14ac:dyDescent="0.2">
      <c r="B46" s="41"/>
      <c r="C46" s="37" t="s">
        <v>120</v>
      </c>
      <c r="D46" s="38">
        <f t="shared" ref="D46:E46" si="4">SUM(D38:D45)</f>
        <v>277960533.92633122</v>
      </c>
      <c r="E46" s="47">
        <f t="shared" si="4"/>
        <v>38820720.708333336</v>
      </c>
      <c r="F46" s="39">
        <f>SUM(F38:F45)</f>
        <v>316781254.63466454</v>
      </c>
    </row>
    <row r="48" spans="2:7" x14ac:dyDescent="0.2">
      <c r="F48" s="27"/>
    </row>
  </sheetData>
  <sheetProtection password="A8AB" sheet="1" objects="1" scenarios="1"/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'All Schools New'!$D$12:$D$109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597A-EB24-419F-8612-9C2AAA9D653B}">
  <dimension ref="A1:AK116"/>
  <sheetViews>
    <sheetView zoomScale="94" zoomScaleNormal="94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defaultColWidth="9" defaultRowHeight="15" x14ac:dyDescent="0.25"/>
  <cols>
    <col min="1" max="2" width="1.7109375" style="50" hidden="1" customWidth="1"/>
    <col min="3" max="3" width="9" style="50"/>
    <col min="4" max="4" width="38.42578125" style="50" bestFit="1" customWidth="1"/>
    <col min="5" max="12" width="14.7109375" style="50" customWidth="1"/>
    <col min="13" max="13" width="2" style="50" customWidth="1"/>
    <col min="14" max="14" width="14.7109375" style="50" customWidth="1"/>
    <col min="15" max="15" width="14.7109375" style="97" customWidth="1"/>
    <col min="16" max="16" width="14.7109375" style="50" customWidth="1"/>
    <col min="17" max="21" width="14.85546875" style="50" customWidth="1"/>
    <col min="22" max="22" width="14" style="50" customWidth="1"/>
    <col min="23" max="24" width="14.7109375" style="50" customWidth="1"/>
    <col min="25" max="26" width="17.140625" style="50" customWidth="1"/>
    <col min="27" max="27" width="14.7109375" style="50" customWidth="1"/>
    <col min="28" max="29" width="11.5703125" style="50" customWidth="1"/>
    <col min="30" max="30" width="12.85546875" style="50" bestFit="1" customWidth="1"/>
    <col min="31" max="31" width="12.85546875" style="50" customWidth="1"/>
    <col min="32" max="32" width="16" style="50" bestFit="1" customWidth="1"/>
    <col min="33" max="33" width="1.7109375" style="50" customWidth="1"/>
    <col min="34" max="34" width="15.5703125" style="50" customWidth="1"/>
    <col min="35" max="16384" width="9" style="50"/>
  </cols>
  <sheetData>
    <row r="1" spans="1:36" s="49" customFormat="1" ht="23.25" x14ac:dyDescent="0.35">
      <c r="A1" s="48"/>
      <c r="C1" s="50"/>
      <c r="D1" s="123" t="s">
        <v>150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</row>
    <row r="2" spans="1:36" s="114" customFormat="1" x14ac:dyDescent="0.25">
      <c r="C2" s="115">
        <v>1</v>
      </c>
      <c r="D2" s="114">
        <v>2</v>
      </c>
      <c r="E2" s="116">
        <v>3</v>
      </c>
      <c r="F2" s="115">
        <v>4</v>
      </c>
      <c r="G2" s="114">
        <v>5</v>
      </c>
      <c r="H2" s="116">
        <v>6</v>
      </c>
      <c r="I2" s="115">
        <v>7</v>
      </c>
      <c r="J2" s="114">
        <v>8</v>
      </c>
      <c r="K2" s="116">
        <v>9</v>
      </c>
      <c r="L2" s="115">
        <v>10</v>
      </c>
      <c r="M2" s="114">
        <v>11</v>
      </c>
      <c r="N2" s="116">
        <v>12</v>
      </c>
      <c r="O2" s="115">
        <v>13</v>
      </c>
      <c r="P2" s="114">
        <v>14</v>
      </c>
      <c r="Q2" s="116">
        <v>15</v>
      </c>
      <c r="R2" s="116">
        <v>16</v>
      </c>
      <c r="S2" s="116">
        <v>17</v>
      </c>
      <c r="T2" s="116">
        <v>18</v>
      </c>
      <c r="U2" s="116">
        <v>19</v>
      </c>
      <c r="V2" s="116">
        <v>20</v>
      </c>
      <c r="W2" s="116">
        <v>21</v>
      </c>
      <c r="X2" s="116">
        <v>22</v>
      </c>
      <c r="Y2" s="116">
        <v>23</v>
      </c>
      <c r="Z2" s="116">
        <v>24</v>
      </c>
      <c r="AA2" s="116">
        <v>25</v>
      </c>
      <c r="AB2" s="116">
        <v>26</v>
      </c>
      <c r="AC2" s="116">
        <v>27</v>
      </c>
      <c r="AD2" s="116">
        <v>28</v>
      </c>
      <c r="AE2" s="116">
        <v>29</v>
      </c>
      <c r="AF2" s="116">
        <v>30</v>
      </c>
      <c r="AG2" s="116">
        <v>31</v>
      </c>
      <c r="AH2" s="116">
        <v>32</v>
      </c>
    </row>
    <row r="3" spans="1:36" s="49" customFormat="1" hidden="1" x14ac:dyDescent="0.25">
      <c r="C3" s="2"/>
      <c r="E3" s="54"/>
      <c r="F3" s="54"/>
      <c r="G3" s="54"/>
      <c r="H3" s="54"/>
      <c r="I3" s="54"/>
      <c r="J3" s="54"/>
      <c r="K3" s="54"/>
      <c r="L3" s="54"/>
      <c r="M3" s="54"/>
      <c r="N3" s="55"/>
      <c r="O3" s="51"/>
      <c r="P3" s="52"/>
      <c r="Q3" s="52"/>
      <c r="R3" s="52"/>
      <c r="S3" s="52"/>
      <c r="T3" s="52"/>
      <c r="U3" s="52"/>
      <c r="V3" s="52"/>
      <c r="W3" s="53"/>
      <c r="X3" s="53"/>
      <c r="Y3" s="53"/>
      <c r="Z3" s="53"/>
      <c r="AA3" s="53"/>
    </row>
    <row r="4" spans="1:36" s="49" customFormat="1" hidden="1" x14ac:dyDescent="0.25">
      <c r="C4" s="2"/>
      <c r="E4" s="54"/>
      <c r="F4" s="54"/>
      <c r="G4" s="54"/>
      <c r="H4" s="54"/>
      <c r="I4" s="54"/>
      <c r="J4" s="54"/>
      <c r="K4" s="54"/>
      <c r="L4" s="54"/>
      <c r="M4" s="54"/>
      <c r="N4" s="55"/>
      <c r="O4" s="51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</row>
    <row r="5" spans="1:36" s="49" customFormat="1" hidden="1" x14ac:dyDescent="0.25">
      <c r="C5" s="3"/>
      <c r="E5" s="54"/>
      <c r="F5" s="54"/>
      <c r="G5" s="54"/>
      <c r="H5" s="54"/>
      <c r="I5" s="54"/>
      <c r="J5" s="54"/>
      <c r="K5" s="54"/>
      <c r="L5" s="54"/>
      <c r="M5" s="54"/>
      <c r="N5" s="55"/>
      <c r="O5" s="51"/>
      <c r="P5" s="52"/>
      <c r="Q5" s="52"/>
      <c r="R5" s="52"/>
      <c r="S5" s="52"/>
      <c r="T5" s="52"/>
      <c r="U5" s="52"/>
      <c r="V5" s="52"/>
      <c r="W5" s="53"/>
      <c r="X5" s="53"/>
      <c r="Y5" s="53"/>
      <c r="Z5" s="53"/>
      <c r="AA5" s="53"/>
    </row>
    <row r="6" spans="1:36" s="49" customFormat="1" hidden="1" x14ac:dyDescent="0.25">
      <c r="C6" s="3"/>
      <c r="E6" s="54"/>
      <c r="F6" s="54"/>
      <c r="G6" s="54"/>
      <c r="H6" s="54"/>
      <c r="I6" s="54"/>
      <c r="J6" s="54"/>
      <c r="K6" s="54"/>
      <c r="L6" s="54"/>
      <c r="M6" s="54"/>
      <c r="N6" s="55"/>
      <c r="O6" s="51"/>
      <c r="P6" s="52"/>
      <c r="Q6" s="52" t="s">
        <v>165</v>
      </c>
      <c r="R6" s="52"/>
      <c r="S6" s="52"/>
      <c r="T6" s="52"/>
      <c r="U6" s="52"/>
      <c r="V6" s="52"/>
      <c r="W6" s="53"/>
      <c r="X6" s="53"/>
      <c r="Y6" s="53"/>
      <c r="Z6" s="53"/>
      <c r="AA6" s="53"/>
    </row>
    <row r="7" spans="1:36" s="49" customFormat="1" hidden="1" x14ac:dyDescent="0.25">
      <c r="A7" s="56"/>
      <c r="C7" s="3"/>
      <c r="D7" s="56"/>
      <c r="E7" s="54"/>
      <c r="F7" s="54"/>
      <c r="G7" s="54"/>
      <c r="H7" s="54"/>
      <c r="I7" s="54"/>
      <c r="J7" s="54"/>
      <c r="K7" s="54"/>
      <c r="L7" s="54"/>
      <c r="M7" s="54"/>
      <c r="N7" s="55"/>
      <c r="O7" s="51"/>
      <c r="P7" s="52"/>
      <c r="Q7" s="52"/>
      <c r="R7" s="52"/>
      <c r="S7" s="52"/>
      <c r="T7" s="52"/>
      <c r="U7" s="52"/>
      <c r="V7" s="52"/>
      <c r="W7" s="53"/>
      <c r="X7" s="53"/>
      <c r="Y7" s="53"/>
      <c r="Z7" s="53"/>
      <c r="AA7" s="53"/>
    </row>
    <row r="8" spans="1:36" s="49" customFormat="1" hidden="1" x14ac:dyDescent="0.25">
      <c r="C8" s="2">
        <v>1</v>
      </c>
      <c r="D8" s="49">
        <v>2</v>
      </c>
      <c r="E8" s="49">
        <v>3</v>
      </c>
      <c r="F8" s="49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T8" s="49">
        <v>16</v>
      </c>
      <c r="U8" s="49">
        <v>17</v>
      </c>
      <c r="V8" s="49">
        <v>18</v>
      </c>
      <c r="W8" s="49">
        <v>19</v>
      </c>
      <c r="X8" s="49">
        <v>20</v>
      </c>
      <c r="Y8" s="49">
        <v>21</v>
      </c>
      <c r="Z8" s="49">
        <v>22</v>
      </c>
      <c r="AA8" s="49">
        <v>23</v>
      </c>
      <c r="AB8" s="49">
        <v>24</v>
      </c>
      <c r="AC8" s="49">
        <v>25</v>
      </c>
      <c r="AD8" s="49">
        <v>26</v>
      </c>
      <c r="AF8" s="49">
        <v>27</v>
      </c>
      <c r="AG8" s="49">
        <v>29</v>
      </c>
      <c r="AH8" s="49">
        <v>30</v>
      </c>
    </row>
    <row r="9" spans="1:36" s="61" customFormat="1" ht="18.75" x14ac:dyDescent="0.3">
      <c r="A9" s="60" t="s">
        <v>0</v>
      </c>
      <c r="C9" s="62"/>
      <c r="D9" s="60" t="s">
        <v>0</v>
      </c>
      <c r="E9" s="80" t="s">
        <v>1</v>
      </c>
      <c r="F9" s="81" t="s">
        <v>114</v>
      </c>
      <c r="G9" s="81" t="s">
        <v>114</v>
      </c>
      <c r="H9" s="82" t="s">
        <v>2</v>
      </c>
      <c r="I9" s="82" t="s">
        <v>2</v>
      </c>
      <c r="J9" s="82" t="s">
        <v>2</v>
      </c>
      <c r="K9" s="83" t="s">
        <v>115</v>
      </c>
      <c r="L9" s="83"/>
      <c r="M9" s="89"/>
      <c r="N9" s="81" t="s">
        <v>114</v>
      </c>
      <c r="O9" s="81" t="s">
        <v>114</v>
      </c>
      <c r="P9" s="81" t="s">
        <v>114</v>
      </c>
      <c r="Q9" s="80" t="s">
        <v>1</v>
      </c>
      <c r="R9" s="81" t="s">
        <v>114</v>
      </c>
      <c r="S9" s="80" t="s">
        <v>1</v>
      </c>
      <c r="T9" s="80" t="s">
        <v>1</v>
      </c>
      <c r="U9" s="81" t="s">
        <v>114</v>
      </c>
      <c r="V9" s="80" t="s">
        <v>1</v>
      </c>
      <c r="W9" s="80" t="s">
        <v>1</v>
      </c>
      <c r="X9" s="82" t="s">
        <v>2</v>
      </c>
      <c r="Y9" s="82" t="s">
        <v>2</v>
      </c>
      <c r="Z9" s="82" t="s">
        <v>2</v>
      </c>
      <c r="AA9" s="83" t="s">
        <v>115</v>
      </c>
      <c r="AB9" s="84" t="s">
        <v>129</v>
      </c>
      <c r="AC9" s="84" t="s">
        <v>129</v>
      </c>
      <c r="AD9" s="84" t="s">
        <v>129</v>
      </c>
      <c r="AE9" s="84"/>
      <c r="AF9" s="83" t="s">
        <v>116</v>
      </c>
      <c r="AG9" s="89"/>
      <c r="AH9" s="82" t="s">
        <v>2</v>
      </c>
    </row>
    <row r="10" spans="1:36" s="105" customFormat="1" ht="19.5" thickBot="1" x14ac:dyDescent="0.35">
      <c r="A10" s="104"/>
      <c r="C10" s="106"/>
      <c r="D10" s="104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C10" s="108"/>
      <c r="AD10" s="108"/>
      <c r="AE10" s="108"/>
      <c r="AF10" s="108"/>
      <c r="AG10" s="108"/>
      <c r="AH10" s="108"/>
    </row>
    <row r="11" spans="1:36" s="61" customFormat="1" ht="18.75" customHeight="1" x14ac:dyDescent="0.3">
      <c r="A11" s="63"/>
      <c r="C11" s="64"/>
      <c r="D11" s="63"/>
      <c r="E11" s="125" t="s">
        <v>166</v>
      </c>
      <c r="F11" s="126"/>
      <c r="G11" s="126"/>
      <c r="H11" s="126"/>
      <c r="I11" s="126"/>
      <c r="J11" s="126"/>
      <c r="K11" s="126"/>
      <c r="L11" s="126"/>
      <c r="M11" s="119"/>
      <c r="N11" s="127" t="s">
        <v>143</v>
      </c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95"/>
      <c r="AH11" s="94"/>
    </row>
    <row r="12" spans="1:36" s="57" customFormat="1" ht="105" x14ac:dyDescent="0.2">
      <c r="A12" s="65"/>
      <c r="B12" s="66"/>
      <c r="C12" s="4"/>
      <c r="D12" s="4" t="s">
        <v>3</v>
      </c>
      <c r="E12" s="68" t="s">
        <v>140</v>
      </c>
      <c r="F12" s="73" t="s">
        <v>5</v>
      </c>
      <c r="G12" s="73" t="s">
        <v>6</v>
      </c>
      <c r="H12" s="76" t="s">
        <v>141</v>
      </c>
      <c r="I12" s="76" t="s">
        <v>142</v>
      </c>
      <c r="J12" s="120" t="s">
        <v>147</v>
      </c>
      <c r="K12" s="76" t="s">
        <v>9</v>
      </c>
      <c r="L12" s="88" t="s">
        <v>164</v>
      </c>
      <c r="M12" s="90"/>
      <c r="N12" s="68" t="s">
        <v>4</v>
      </c>
      <c r="O12" s="121" t="s">
        <v>146</v>
      </c>
      <c r="P12" s="74" t="s">
        <v>7</v>
      </c>
      <c r="Q12" s="74" t="s">
        <v>174</v>
      </c>
      <c r="R12" s="74" t="s">
        <v>176</v>
      </c>
      <c r="S12" s="74" t="s">
        <v>168</v>
      </c>
      <c r="T12" s="75" t="s">
        <v>8</v>
      </c>
      <c r="U12" s="73" t="s">
        <v>10</v>
      </c>
      <c r="V12" s="73" t="s">
        <v>155</v>
      </c>
      <c r="W12" s="73" t="s">
        <v>11</v>
      </c>
      <c r="X12" s="73" t="s">
        <v>12</v>
      </c>
      <c r="Y12" s="77" t="s">
        <v>13</v>
      </c>
      <c r="Z12" s="78" t="s">
        <v>14</v>
      </c>
      <c r="AA12" s="78" t="s">
        <v>156</v>
      </c>
      <c r="AB12" s="78" t="s">
        <v>15</v>
      </c>
      <c r="AC12" s="79" t="s">
        <v>16</v>
      </c>
      <c r="AD12" s="87" t="s">
        <v>163</v>
      </c>
      <c r="AE12" s="109" t="s">
        <v>170</v>
      </c>
      <c r="AF12" s="88" t="s">
        <v>164</v>
      </c>
      <c r="AG12" s="96"/>
      <c r="AH12" s="78" t="s">
        <v>113</v>
      </c>
    </row>
    <row r="13" spans="1:36" s="49" customFormat="1" x14ac:dyDescent="0.25">
      <c r="A13" s="7" t="s">
        <v>138</v>
      </c>
      <c r="B13" s="67" t="s">
        <v>138</v>
      </c>
      <c r="C13" s="70">
        <v>3074007</v>
      </c>
      <c r="D13" s="71" t="s">
        <v>138</v>
      </c>
      <c r="E13" s="72">
        <v>6659812.5018457836</v>
      </c>
      <c r="F13" s="117">
        <v>72887.289617486371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  <c r="L13" s="6">
        <f>SUM(E13:K13)</f>
        <v>6732699.7914632699</v>
      </c>
      <c r="M13" s="91"/>
      <c r="N13" s="72">
        <v>0</v>
      </c>
      <c r="O13" s="117">
        <v>0</v>
      </c>
      <c r="P13" s="117">
        <v>0</v>
      </c>
      <c r="Q13" s="117">
        <v>0</v>
      </c>
      <c r="R13" s="117"/>
      <c r="S13" s="117">
        <v>0</v>
      </c>
      <c r="T13" s="117">
        <v>234000</v>
      </c>
      <c r="U13" s="118">
        <v>0</v>
      </c>
      <c r="V13" s="118">
        <v>0</v>
      </c>
      <c r="W13" s="118">
        <v>0</v>
      </c>
      <c r="X13" s="118">
        <v>0</v>
      </c>
      <c r="Y13" s="118"/>
      <c r="Z13" s="118"/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f>SUM(N13:AE13)</f>
        <v>234000</v>
      </c>
      <c r="AG13" s="10"/>
      <c r="AH13" s="118">
        <f t="shared" ref="AH13:AH44" si="0">AF13+L13</f>
        <v>6966699.7914632699</v>
      </c>
      <c r="AJ13" s="103"/>
    </row>
    <row r="14" spans="1:36" s="49" customFormat="1" x14ac:dyDescent="0.25">
      <c r="A14" s="7" t="s">
        <v>17</v>
      </c>
      <c r="B14" s="67" t="s">
        <v>17</v>
      </c>
      <c r="C14" s="8">
        <v>3076905</v>
      </c>
      <c r="D14" s="7" t="s">
        <v>17</v>
      </c>
      <c r="E14" s="72">
        <v>7650576.5310561918</v>
      </c>
      <c r="F14" s="117">
        <v>296965.03278688522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f t="shared" ref="L14:L77" si="1">SUM(E14:K14)</f>
        <v>7947541.563843077</v>
      </c>
      <c r="M14" s="91"/>
      <c r="N14" s="72">
        <v>0</v>
      </c>
      <c r="O14" s="117">
        <v>0</v>
      </c>
      <c r="P14" s="117">
        <v>0</v>
      </c>
      <c r="Q14" s="117">
        <v>147182.39999999999</v>
      </c>
      <c r="R14" s="117"/>
      <c r="S14" s="117">
        <v>49376.399999999994</v>
      </c>
      <c r="T14" s="117">
        <v>78750</v>
      </c>
      <c r="U14" s="118">
        <v>0</v>
      </c>
      <c r="V14" s="118">
        <v>0</v>
      </c>
      <c r="W14" s="118">
        <v>0</v>
      </c>
      <c r="X14" s="118">
        <v>0</v>
      </c>
      <c r="Y14" s="118"/>
      <c r="Z14" s="118"/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f t="shared" ref="AF14:AF77" si="2">SUM(N14:AE14)</f>
        <v>275308.79999999999</v>
      </c>
      <c r="AG14" s="10"/>
      <c r="AH14" s="118">
        <f t="shared" si="0"/>
        <v>8222850.3638430769</v>
      </c>
      <c r="AJ14" s="103"/>
    </row>
    <row r="15" spans="1:36" s="49" customFormat="1" x14ac:dyDescent="0.25">
      <c r="A15" s="7" t="s">
        <v>18</v>
      </c>
      <c r="B15" s="67" t="s">
        <v>18</v>
      </c>
      <c r="C15" s="8">
        <v>3072161</v>
      </c>
      <c r="D15" s="7" t="s">
        <v>18</v>
      </c>
      <c r="E15" s="72">
        <v>1185519.6824594596</v>
      </c>
      <c r="F15" s="117">
        <v>101971.69398907105</v>
      </c>
      <c r="G15" s="117">
        <v>0</v>
      </c>
      <c r="H15" s="117">
        <v>0</v>
      </c>
      <c r="I15" s="117">
        <v>0</v>
      </c>
      <c r="J15" s="117">
        <v>0</v>
      </c>
      <c r="K15" s="117">
        <v>109220</v>
      </c>
      <c r="L15" s="117">
        <f t="shared" si="1"/>
        <v>1396711.3764485307</v>
      </c>
      <c r="M15" s="91"/>
      <c r="N15" s="72">
        <v>84000</v>
      </c>
      <c r="O15" s="117">
        <v>150534.95000000001</v>
      </c>
      <c r="P15" s="117">
        <v>0</v>
      </c>
      <c r="Q15" s="117">
        <v>98874.7</v>
      </c>
      <c r="R15" s="117"/>
      <c r="S15" s="117">
        <v>27262.199999999997</v>
      </c>
      <c r="T15" s="117">
        <v>0</v>
      </c>
      <c r="U15" s="118">
        <v>7467</v>
      </c>
      <c r="V15" s="118">
        <v>10453</v>
      </c>
      <c r="W15" s="118">
        <v>25218</v>
      </c>
      <c r="X15" s="118">
        <v>0</v>
      </c>
      <c r="Y15" s="118"/>
      <c r="Z15" s="118">
        <v>12699</v>
      </c>
      <c r="AA15" s="118">
        <v>24525</v>
      </c>
      <c r="AB15" s="118">
        <v>3770.7750000000001</v>
      </c>
      <c r="AC15" s="118">
        <v>6792.25</v>
      </c>
      <c r="AD15" s="118">
        <v>0</v>
      </c>
      <c r="AE15" s="118">
        <v>-2972.07</v>
      </c>
      <c r="AF15" s="118">
        <f t="shared" si="2"/>
        <v>448624.80500000005</v>
      </c>
      <c r="AG15" s="10"/>
      <c r="AH15" s="118">
        <f t="shared" si="0"/>
        <v>1845336.1814485309</v>
      </c>
      <c r="AJ15" s="103"/>
    </row>
    <row r="16" spans="1:36" s="49" customFormat="1" x14ac:dyDescent="0.25">
      <c r="A16" s="7" t="s">
        <v>19</v>
      </c>
      <c r="B16" s="67" t="s">
        <v>19</v>
      </c>
      <c r="C16" s="8">
        <v>3072004</v>
      </c>
      <c r="D16" s="7" t="s">
        <v>19</v>
      </c>
      <c r="E16" s="72">
        <v>1208413.3009795351</v>
      </c>
      <c r="F16" s="117">
        <v>47352.374316939924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f t="shared" si="1"/>
        <v>1255765.6752964749</v>
      </c>
      <c r="M16" s="91"/>
      <c r="N16" s="72">
        <v>0</v>
      </c>
      <c r="O16" s="117">
        <v>0</v>
      </c>
      <c r="P16" s="117">
        <v>0</v>
      </c>
      <c r="Q16" s="117">
        <v>0</v>
      </c>
      <c r="R16" s="117"/>
      <c r="S16" s="117">
        <v>0</v>
      </c>
      <c r="T16" s="117">
        <v>0</v>
      </c>
      <c r="U16" s="118">
        <v>0</v>
      </c>
      <c r="V16" s="118">
        <v>0</v>
      </c>
      <c r="W16" s="118">
        <v>0</v>
      </c>
      <c r="X16" s="118">
        <v>0</v>
      </c>
      <c r="Y16" s="118"/>
      <c r="Z16" s="118"/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f t="shared" si="2"/>
        <v>0</v>
      </c>
      <c r="AG16" s="10"/>
      <c r="AH16" s="118">
        <f t="shared" si="0"/>
        <v>1255765.6752964749</v>
      </c>
      <c r="AJ16" s="103"/>
    </row>
    <row r="17" spans="1:37" s="49" customFormat="1" x14ac:dyDescent="0.25">
      <c r="A17" s="7" t="s">
        <v>20</v>
      </c>
      <c r="B17" s="67" t="s">
        <v>20</v>
      </c>
      <c r="C17" s="8">
        <v>3072001</v>
      </c>
      <c r="D17" s="7" t="s">
        <v>20</v>
      </c>
      <c r="E17" s="72">
        <v>1643623.3317009718</v>
      </c>
      <c r="F17" s="117">
        <v>47090.393442622953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f t="shared" si="1"/>
        <v>1690713.7251435947</v>
      </c>
      <c r="M17" s="91"/>
      <c r="N17" s="72">
        <v>0</v>
      </c>
      <c r="O17" s="117">
        <v>0</v>
      </c>
      <c r="P17" s="117">
        <v>0</v>
      </c>
      <c r="Q17" s="117">
        <v>86435.1</v>
      </c>
      <c r="R17" s="117"/>
      <c r="S17" s="117">
        <v>16371.6</v>
      </c>
      <c r="T17" s="117">
        <v>0</v>
      </c>
      <c r="U17" s="118">
        <v>0</v>
      </c>
      <c r="V17" s="118">
        <v>0</v>
      </c>
      <c r="W17" s="118">
        <v>0</v>
      </c>
      <c r="X17" s="118">
        <v>0</v>
      </c>
      <c r="Y17" s="118"/>
      <c r="Z17" s="118"/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f t="shared" si="2"/>
        <v>102806.70000000001</v>
      </c>
      <c r="AG17" s="10"/>
      <c r="AH17" s="118">
        <f t="shared" si="0"/>
        <v>1793520.4251435946</v>
      </c>
      <c r="AJ17" s="103"/>
    </row>
    <row r="18" spans="1:37" s="49" customFormat="1" x14ac:dyDescent="0.25">
      <c r="A18" s="7"/>
      <c r="B18" s="67"/>
      <c r="C18" s="8">
        <v>3074002</v>
      </c>
      <c r="D18" s="7" t="s">
        <v>139</v>
      </c>
      <c r="E18" s="72">
        <v>1124865.8528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f t="shared" si="1"/>
        <v>1124865.8528</v>
      </c>
      <c r="M18" s="91"/>
      <c r="N18" s="72">
        <v>0</v>
      </c>
      <c r="O18" s="117">
        <v>0</v>
      </c>
      <c r="P18" s="117">
        <v>0</v>
      </c>
      <c r="Q18" s="117">
        <v>0</v>
      </c>
      <c r="R18" s="117"/>
      <c r="S18" s="117">
        <v>0</v>
      </c>
      <c r="T18" s="117">
        <v>0</v>
      </c>
      <c r="U18" s="118">
        <v>0</v>
      </c>
      <c r="V18" s="118">
        <v>0</v>
      </c>
      <c r="W18" s="118"/>
      <c r="X18" s="118">
        <v>0</v>
      </c>
      <c r="Y18" s="118"/>
      <c r="Z18" s="118"/>
      <c r="AA18" s="118">
        <v>0</v>
      </c>
      <c r="AB18" s="118"/>
      <c r="AC18" s="118">
        <v>0</v>
      </c>
      <c r="AD18" s="118">
        <v>0</v>
      </c>
      <c r="AE18" s="118">
        <v>0</v>
      </c>
      <c r="AF18" s="118">
        <f t="shared" si="2"/>
        <v>0</v>
      </c>
      <c r="AG18" s="10"/>
      <c r="AH18" s="118">
        <f t="shared" si="0"/>
        <v>1124865.8528</v>
      </c>
      <c r="AJ18" s="103"/>
    </row>
    <row r="19" spans="1:37" s="49" customFormat="1" x14ac:dyDescent="0.25">
      <c r="A19" s="7" t="s">
        <v>21</v>
      </c>
      <c r="B19" s="67" t="s">
        <v>21</v>
      </c>
      <c r="C19" s="8">
        <v>3072083</v>
      </c>
      <c r="D19" s="7" t="s">
        <v>21</v>
      </c>
      <c r="E19" s="72">
        <v>1588116.2370191128</v>
      </c>
      <c r="F19" s="117">
        <v>22660.237704918029</v>
      </c>
      <c r="G19" s="117">
        <v>0</v>
      </c>
      <c r="H19" s="117">
        <v>0</v>
      </c>
      <c r="I19" s="117">
        <v>0</v>
      </c>
      <c r="J19" s="117">
        <v>0</v>
      </c>
      <c r="K19" s="117">
        <v>85800</v>
      </c>
      <c r="L19" s="117">
        <f t="shared" si="1"/>
        <v>1696576.4747240308</v>
      </c>
      <c r="M19" s="91"/>
      <c r="N19" s="72">
        <v>126000</v>
      </c>
      <c r="O19" s="117">
        <f>+[1]Summary!$C$4</f>
        <v>166175.66999999946</v>
      </c>
      <c r="P19" s="117">
        <v>0</v>
      </c>
      <c r="Q19" s="117">
        <v>100901.4</v>
      </c>
      <c r="R19" s="117"/>
      <c r="S19" s="117">
        <v>34284</v>
      </c>
      <c r="T19" s="117">
        <v>60120</v>
      </c>
      <c r="U19" s="118">
        <v>7642</v>
      </c>
      <c r="V19" s="118">
        <v>10908</v>
      </c>
      <c r="W19" s="118">
        <v>58321</v>
      </c>
      <c r="X19" s="118">
        <v>0</v>
      </c>
      <c r="Y19" s="118"/>
      <c r="Z19" s="118">
        <v>17711</v>
      </c>
      <c r="AA19" s="118">
        <v>34206</v>
      </c>
      <c r="AB19" s="118">
        <v>2991.69</v>
      </c>
      <c r="AC19" s="118">
        <v>7600</v>
      </c>
      <c r="AD19" s="118">
        <v>12320</v>
      </c>
      <c r="AE19" s="118">
        <v>-816.8</v>
      </c>
      <c r="AF19" s="118">
        <f t="shared" si="2"/>
        <v>638363.95999999938</v>
      </c>
      <c r="AG19" s="10"/>
      <c r="AH19" s="118">
        <f t="shared" si="0"/>
        <v>2334940.4347240301</v>
      </c>
      <c r="AJ19" s="103"/>
    </row>
    <row r="20" spans="1:37" s="49" customFormat="1" x14ac:dyDescent="0.25">
      <c r="A20" s="7" t="s">
        <v>22</v>
      </c>
      <c r="B20" s="67" t="s">
        <v>22</v>
      </c>
      <c r="C20" s="8">
        <v>3077005</v>
      </c>
      <c r="D20" s="7" t="s">
        <v>22</v>
      </c>
      <c r="E20" s="72">
        <v>0</v>
      </c>
      <c r="F20" s="117">
        <v>0</v>
      </c>
      <c r="G20" s="117">
        <v>2158466.1699999738</v>
      </c>
      <c r="H20" s="117">
        <v>0</v>
      </c>
      <c r="I20" s="117">
        <v>3862</v>
      </c>
      <c r="J20" s="117">
        <v>0</v>
      </c>
      <c r="K20" s="117">
        <v>61710</v>
      </c>
      <c r="L20" s="117">
        <f t="shared" si="1"/>
        <v>2224038.1699999738</v>
      </c>
      <c r="M20" s="91"/>
      <c r="N20" s="72">
        <v>1750000</v>
      </c>
      <c r="O20" s="117">
        <v>0</v>
      </c>
      <c r="P20" s="117">
        <v>0</v>
      </c>
      <c r="Q20" s="117">
        <v>0</v>
      </c>
      <c r="R20" s="117"/>
      <c r="S20" s="117">
        <v>0</v>
      </c>
      <c r="T20" s="117">
        <v>0</v>
      </c>
      <c r="U20" s="118">
        <v>0</v>
      </c>
      <c r="V20" s="118">
        <v>0</v>
      </c>
      <c r="W20" s="118">
        <v>0</v>
      </c>
      <c r="X20" s="118">
        <v>10500</v>
      </c>
      <c r="Y20" s="118"/>
      <c r="Z20" s="118">
        <v>31093.85</v>
      </c>
      <c r="AA20" s="118">
        <v>58893</v>
      </c>
      <c r="AB20" s="118">
        <v>3116.3449999999998</v>
      </c>
      <c r="AC20" s="118">
        <v>9973.75</v>
      </c>
      <c r="AD20" s="118">
        <v>2640</v>
      </c>
      <c r="AE20" s="118">
        <v>-15587.58</v>
      </c>
      <c r="AF20" s="118">
        <f t="shared" si="2"/>
        <v>1850629.365</v>
      </c>
      <c r="AG20" s="10"/>
      <c r="AH20" s="118">
        <f t="shared" si="0"/>
        <v>4074667.5349999741</v>
      </c>
      <c r="AJ20" s="103"/>
      <c r="AK20" s="49" t="s">
        <v>167</v>
      </c>
    </row>
    <row r="21" spans="1:37" s="49" customFormat="1" x14ac:dyDescent="0.25">
      <c r="A21" s="7" t="s">
        <v>23</v>
      </c>
      <c r="B21" s="67" t="s">
        <v>23</v>
      </c>
      <c r="C21" s="8">
        <v>3072006</v>
      </c>
      <c r="D21" s="7" t="s">
        <v>23</v>
      </c>
      <c r="E21" s="72">
        <v>1151878.7031426083</v>
      </c>
      <c r="F21" s="117">
        <v>27370.2131147541</v>
      </c>
      <c r="G21" s="117">
        <v>0</v>
      </c>
      <c r="H21" s="117">
        <v>0</v>
      </c>
      <c r="I21" s="117">
        <v>0</v>
      </c>
      <c r="J21" s="117">
        <v>0</v>
      </c>
      <c r="K21" s="117">
        <v>60720</v>
      </c>
      <c r="L21" s="117">
        <f t="shared" si="1"/>
        <v>1239968.9162573623</v>
      </c>
      <c r="M21" s="91"/>
      <c r="N21" s="72">
        <v>0</v>
      </c>
      <c r="O21" s="117">
        <v>0</v>
      </c>
      <c r="P21" s="117">
        <v>0</v>
      </c>
      <c r="Q21" s="117">
        <v>37320.500000000007</v>
      </c>
      <c r="R21" s="117"/>
      <c r="S21" s="117">
        <v>9128.7999999999993</v>
      </c>
      <c r="T21" s="117">
        <v>66100</v>
      </c>
      <c r="U21" s="118">
        <v>7254</v>
      </c>
      <c r="V21" s="118">
        <v>10028</v>
      </c>
      <c r="W21" s="118">
        <v>60889</v>
      </c>
      <c r="X21" s="118">
        <v>0</v>
      </c>
      <c r="Y21" s="118"/>
      <c r="Z21" s="118">
        <v>11075</v>
      </c>
      <c r="AA21" s="118">
        <v>21390</v>
      </c>
      <c r="AB21" s="118">
        <v>3855.3850000000002</v>
      </c>
      <c r="AC21" s="118">
        <v>6616.75</v>
      </c>
      <c r="AD21" s="118">
        <v>5720</v>
      </c>
      <c r="AE21" s="118">
        <v>0</v>
      </c>
      <c r="AF21" s="118">
        <f t="shared" si="2"/>
        <v>239377.435</v>
      </c>
      <c r="AG21" s="10"/>
      <c r="AH21" s="118">
        <f t="shared" si="0"/>
        <v>1479346.3512573624</v>
      </c>
      <c r="AJ21" s="103"/>
    </row>
    <row r="22" spans="1:37" s="49" customFormat="1" x14ac:dyDescent="0.25">
      <c r="A22" s="7" t="s">
        <v>24</v>
      </c>
      <c r="B22" s="67" t="s">
        <v>24</v>
      </c>
      <c r="C22" s="8">
        <v>3072005</v>
      </c>
      <c r="D22" s="7" t="s">
        <v>24</v>
      </c>
      <c r="E22" s="72">
        <v>1639282.9392513365</v>
      </c>
      <c r="F22" s="117">
        <v>57821.346994535474</v>
      </c>
      <c r="G22" s="117">
        <v>0</v>
      </c>
      <c r="H22" s="117">
        <v>0</v>
      </c>
      <c r="I22" s="117">
        <v>0</v>
      </c>
      <c r="J22" s="117">
        <v>0</v>
      </c>
      <c r="K22" s="117">
        <v>212520</v>
      </c>
      <c r="L22" s="117">
        <f t="shared" si="1"/>
        <v>1909624.286245872</v>
      </c>
      <c r="M22" s="91"/>
      <c r="N22" s="72">
        <v>0</v>
      </c>
      <c r="O22" s="117">
        <v>0</v>
      </c>
      <c r="P22" s="117">
        <v>0</v>
      </c>
      <c r="Q22" s="117">
        <v>0</v>
      </c>
      <c r="R22" s="117"/>
      <c r="S22" s="117">
        <v>0</v>
      </c>
      <c r="T22" s="117">
        <v>0</v>
      </c>
      <c r="U22" s="118">
        <v>8225</v>
      </c>
      <c r="V22" s="118">
        <v>11235</v>
      </c>
      <c r="W22" s="118">
        <v>0</v>
      </c>
      <c r="X22" s="118">
        <v>0</v>
      </c>
      <c r="Y22" s="118"/>
      <c r="Z22" s="118">
        <v>15467</v>
      </c>
      <c r="AA22" s="118">
        <v>29873</v>
      </c>
      <c r="AB22" s="118">
        <v>3855.3850000000002</v>
      </c>
      <c r="AC22" s="118">
        <v>8207.5</v>
      </c>
      <c r="AD22" s="118">
        <v>0</v>
      </c>
      <c r="AE22" s="118">
        <v>0</v>
      </c>
      <c r="AF22" s="118">
        <f t="shared" si="2"/>
        <v>76862.884999999995</v>
      </c>
      <c r="AG22" s="10"/>
      <c r="AH22" s="118">
        <f t="shared" si="0"/>
        <v>1986487.171245872</v>
      </c>
      <c r="AJ22" s="103"/>
    </row>
    <row r="23" spans="1:37" s="49" customFormat="1" x14ac:dyDescent="0.25">
      <c r="A23" s="7" t="s">
        <v>25</v>
      </c>
      <c r="B23" s="67" t="s">
        <v>25</v>
      </c>
      <c r="C23" s="8">
        <v>3072162</v>
      </c>
      <c r="D23" s="7" t="s">
        <v>25</v>
      </c>
      <c r="E23" s="72">
        <v>1867834.8903868105</v>
      </c>
      <c r="F23" s="117">
        <v>74642.412568306012</v>
      </c>
      <c r="G23" s="117">
        <v>0</v>
      </c>
      <c r="H23" s="117">
        <v>0</v>
      </c>
      <c r="I23" s="117">
        <v>0</v>
      </c>
      <c r="J23" s="117">
        <v>0</v>
      </c>
      <c r="K23" s="117">
        <v>101640</v>
      </c>
      <c r="L23" s="117">
        <f t="shared" si="1"/>
        <v>2044117.3029551166</v>
      </c>
      <c r="M23" s="91"/>
      <c r="N23" s="72">
        <v>0</v>
      </c>
      <c r="O23" s="117">
        <v>0</v>
      </c>
      <c r="P23" s="117">
        <v>0</v>
      </c>
      <c r="Q23" s="117">
        <v>173281.35000000003</v>
      </c>
      <c r="R23" s="117"/>
      <c r="S23" s="117">
        <v>51554.400000000009</v>
      </c>
      <c r="T23" s="117">
        <v>0</v>
      </c>
      <c r="U23" s="118">
        <v>8146</v>
      </c>
      <c r="V23" s="118">
        <v>11416</v>
      </c>
      <c r="W23" s="118">
        <v>63402</v>
      </c>
      <c r="X23" s="118">
        <v>0</v>
      </c>
      <c r="Y23" s="118"/>
      <c r="Z23" s="118">
        <v>23154</v>
      </c>
      <c r="AA23" s="118">
        <v>44717</v>
      </c>
      <c r="AB23" s="118">
        <v>3386.4250000000002</v>
      </c>
      <c r="AC23" s="118">
        <v>9157</v>
      </c>
      <c r="AD23" s="118">
        <v>4400</v>
      </c>
      <c r="AE23" s="118">
        <v>0</v>
      </c>
      <c r="AF23" s="118">
        <f t="shared" si="2"/>
        <v>392614.17500000005</v>
      </c>
      <c r="AG23" s="10"/>
      <c r="AH23" s="118">
        <f t="shared" si="0"/>
        <v>2436731.4779551169</v>
      </c>
      <c r="AJ23" s="103"/>
    </row>
    <row r="24" spans="1:37" s="49" customFormat="1" x14ac:dyDescent="0.25">
      <c r="A24" s="7" t="s">
        <v>26</v>
      </c>
      <c r="B24" s="67" t="s">
        <v>26</v>
      </c>
      <c r="C24" s="8">
        <v>3075400</v>
      </c>
      <c r="D24" s="7" t="s">
        <v>26</v>
      </c>
      <c r="E24" s="72">
        <v>7731742.6182783404</v>
      </c>
      <c r="F24" s="117">
        <v>89376.950819672144</v>
      </c>
      <c r="G24" s="117">
        <v>0</v>
      </c>
      <c r="H24" s="117">
        <v>1177625.6666666665</v>
      </c>
      <c r="I24" s="117">
        <v>34942.666666666672</v>
      </c>
      <c r="J24" s="117">
        <v>0</v>
      </c>
      <c r="K24" s="117">
        <v>432400</v>
      </c>
      <c r="L24" s="117">
        <f t="shared" si="1"/>
        <v>9466087.9024313446</v>
      </c>
      <c r="M24" s="91"/>
      <c r="N24" s="72">
        <v>0</v>
      </c>
      <c r="O24" s="117">
        <v>0</v>
      </c>
      <c r="P24" s="117">
        <v>0</v>
      </c>
      <c r="Q24" s="117">
        <v>0</v>
      </c>
      <c r="R24" s="117"/>
      <c r="S24" s="117">
        <v>0</v>
      </c>
      <c r="T24" s="117">
        <v>210000</v>
      </c>
      <c r="U24" s="118">
        <v>0</v>
      </c>
      <c r="V24" s="118">
        <v>0</v>
      </c>
      <c r="W24" s="118">
        <v>0</v>
      </c>
      <c r="X24" s="118">
        <v>22203</v>
      </c>
      <c r="Y24" s="118"/>
      <c r="Z24" s="118">
        <v>105259</v>
      </c>
      <c r="AA24" s="118">
        <v>202268</v>
      </c>
      <c r="AB24" s="118">
        <v>2721.605</v>
      </c>
      <c r="AC24" s="118">
        <v>29655.63</v>
      </c>
      <c r="AD24" s="118">
        <v>880</v>
      </c>
      <c r="AE24" s="118">
        <v>0</v>
      </c>
      <c r="AF24" s="118">
        <f t="shared" si="2"/>
        <v>572987.23499999999</v>
      </c>
      <c r="AG24" s="10"/>
      <c r="AH24" s="118">
        <f t="shared" si="0"/>
        <v>10039075.137431344</v>
      </c>
      <c r="AJ24" s="103"/>
    </row>
    <row r="25" spans="1:37" s="49" customFormat="1" x14ac:dyDescent="0.25">
      <c r="A25" s="7" t="s">
        <v>27</v>
      </c>
      <c r="B25" s="67" t="s">
        <v>27</v>
      </c>
      <c r="C25" s="8">
        <v>3072185</v>
      </c>
      <c r="D25" s="7" t="s">
        <v>27</v>
      </c>
      <c r="E25" s="72">
        <v>1805984.9717376984</v>
      </c>
      <c r="F25" s="117">
        <v>62646.860655737692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f t="shared" si="1"/>
        <v>1868631.8323934362</v>
      </c>
      <c r="M25" s="91"/>
      <c r="N25" s="72">
        <v>0</v>
      </c>
      <c r="O25" s="117">
        <v>0</v>
      </c>
      <c r="P25" s="117">
        <v>0</v>
      </c>
      <c r="Q25" s="117">
        <v>65183.55</v>
      </c>
      <c r="R25" s="117"/>
      <c r="S25" s="117">
        <v>16196.4</v>
      </c>
      <c r="T25" s="117">
        <v>0</v>
      </c>
      <c r="U25" s="118">
        <v>0</v>
      </c>
      <c r="V25" s="118">
        <v>0</v>
      </c>
      <c r="W25" s="118">
        <v>0</v>
      </c>
      <c r="X25" s="118">
        <v>0</v>
      </c>
      <c r="Y25" s="118"/>
      <c r="Z25" s="118"/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f t="shared" si="2"/>
        <v>81379.95</v>
      </c>
      <c r="AG25" s="10"/>
      <c r="AH25" s="118">
        <f t="shared" si="0"/>
        <v>1950011.7823934362</v>
      </c>
      <c r="AJ25" s="103"/>
    </row>
    <row r="26" spans="1:37" s="49" customFormat="1" x14ac:dyDescent="0.25">
      <c r="A26" s="7" t="s">
        <v>28</v>
      </c>
      <c r="B26" s="67" t="s">
        <v>28</v>
      </c>
      <c r="C26" s="8">
        <v>3074603</v>
      </c>
      <c r="D26" s="7" t="s">
        <v>28</v>
      </c>
      <c r="E26" s="72">
        <v>8247219.614825693</v>
      </c>
      <c r="F26" s="117">
        <v>184801.95081967209</v>
      </c>
      <c r="G26" s="117">
        <v>0</v>
      </c>
      <c r="H26" s="117">
        <v>1867497.6666666665</v>
      </c>
      <c r="I26" s="117">
        <v>30805</v>
      </c>
      <c r="J26" s="117">
        <v>15200</v>
      </c>
      <c r="K26" s="117">
        <v>209570</v>
      </c>
      <c r="L26" s="117">
        <f t="shared" si="1"/>
        <v>10555094.232312031</v>
      </c>
      <c r="M26" s="91"/>
      <c r="N26" s="72">
        <v>0</v>
      </c>
      <c r="O26" s="117">
        <v>0</v>
      </c>
      <c r="P26" s="117">
        <v>0</v>
      </c>
      <c r="Q26" s="117">
        <v>0</v>
      </c>
      <c r="R26" s="117"/>
      <c r="S26" s="117">
        <v>0</v>
      </c>
      <c r="T26" s="117">
        <v>26250</v>
      </c>
      <c r="U26" s="118">
        <v>0</v>
      </c>
      <c r="V26" s="118">
        <v>0</v>
      </c>
      <c r="W26" s="118">
        <v>0</v>
      </c>
      <c r="X26" s="118">
        <v>20354</v>
      </c>
      <c r="Y26" s="118"/>
      <c r="Z26" s="118">
        <v>135153</v>
      </c>
      <c r="AA26" s="118">
        <v>259749</v>
      </c>
      <c r="AB26" s="118">
        <v>0</v>
      </c>
      <c r="AC26" s="118">
        <v>0</v>
      </c>
      <c r="AD26" s="118">
        <v>2200</v>
      </c>
      <c r="AE26" s="118">
        <v>0</v>
      </c>
      <c r="AF26" s="118">
        <f t="shared" si="2"/>
        <v>443706</v>
      </c>
      <c r="AG26" s="10"/>
      <c r="AH26" s="118">
        <f t="shared" si="0"/>
        <v>10998800.232312031</v>
      </c>
      <c r="AJ26" s="103"/>
      <c r="AK26" s="49" t="s">
        <v>167</v>
      </c>
    </row>
    <row r="27" spans="1:37" s="49" customFormat="1" x14ac:dyDescent="0.25">
      <c r="A27" s="7" t="s">
        <v>29</v>
      </c>
      <c r="B27" s="67" t="s">
        <v>29</v>
      </c>
      <c r="C27" s="8">
        <v>3077007</v>
      </c>
      <c r="D27" s="7" t="s">
        <v>29</v>
      </c>
      <c r="E27" s="72">
        <v>0</v>
      </c>
      <c r="F27" s="117">
        <v>0</v>
      </c>
      <c r="G27" s="117">
        <v>2363974.4199999603</v>
      </c>
      <c r="H27" s="117">
        <v>0</v>
      </c>
      <c r="I27" s="117">
        <v>0</v>
      </c>
      <c r="J27" s="117">
        <v>0</v>
      </c>
      <c r="K27" s="117">
        <v>96020</v>
      </c>
      <c r="L27" s="117">
        <f t="shared" si="1"/>
        <v>2459994.4199999603</v>
      </c>
      <c r="M27" s="91"/>
      <c r="N27" s="72">
        <v>1580000</v>
      </c>
      <c r="O27" s="117">
        <v>0</v>
      </c>
      <c r="P27" s="117">
        <v>0</v>
      </c>
      <c r="Q27" s="117">
        <v>0</v>
      </c>
      <c r="R27" s="117"/>
      <c r="S27" s="117">
        <v>0</v>
      </c>
      <c r="T27" s="117">
        <v>0</v>
      </c>
      <c r="U27" s="118">
        <v>7296</v>
      </c>
      <c r="V27" s="118">
        <v>10226</v>
      </c>
      <c r="W27" s="118">
        <v>15241</v>
      </c>
      <c r="X27" s="118">
        <v>0</v>
      </c>
      <c r="Y27" s="118"/>
      <c r="Z27" s="118">
        <v>28186.260000000002</v>
      </c>
      <c r="AA27" s="118">
        <v>53172</v>
      </c>
      <c r="AB27" s="118">
        <v>6232.69</v>
      </c>
      <c r="AC27" s="118">
        <v>9433.75</v>
      </c>
      <c r="AD27" s="118">
        <v>0</v>
      </c>
      <c r="AE27" s="118">
        <v>0</v>
      </c>
      <c r="AF27" s="118">
        <f t="shared" si="2"/>
        <v>1709787.7</v>
      </c>
      <c r="AG27" s="10"/>
      <c r="AH27" s="118">
        <f t="shared" si="0"/>
        <v>4169782.1199999601</v>
      </c>
      <c r="AJ27" s="103"/>
      <c r="AK27" s="49" t="s">
        <v>167</v>
      </c>
    </row>
    <row r="28" spans="1:37" s="49" customFormat="1" x14ac:dyDescent="0.25">
      <c r="A28" s="7" t="s">
        <v>30</v>
      </c>
      <c r="B28" s="67" t="s">
        <v>30</v>
      </c>
      <c r="C28" s="8">
        <v>3073513</v>
      </c>
      <c r="D28" s="7" t="s">
        <v>30</v>
      </c>
      <c r="E28" s="72">
        <v>3389587.474606025</v>
      </c>
      <c r="F28" s="117">
        <v>204086.82240437152</v>
      </c>
      <c r="G28" s="117">
        <v>0</v>
      </c>
      <c r="H28" s="117">
        <v>0</v>
      </c>
      <c r="I28" s="117">
        <v>0</v>
      </c>
      <c r="J28" s="117">
        <v>0</v>
      </c>
      <c r="K28" s="117">
        <v>191960</v>
      </c>
      <c r="L28" s="117">
        <f t="shared" si="1"/>
        <v>3785634.2970103966</v>
      </c>
      <c r="M28" s="91"/>
      <c r="N28" s="72">
        <v>0</v>
      </c>
      <c r="O28" s="117">
        <v>0</v>
      </c>
      <c r="P28" s="117">
        <v>0</v>
      </c>
      <c r="Q28" s="117">
        <v>131319.75000000003</v>
      </c>
      <c r="R28" s="117"/>
      <c r="S28" s="117">
        <v>36421.199999999997</v>
      </c>
      <c r="T28" s="117">
        <v>0</v>
      </c>
      <c r="U28" s="118">
        <v>9529</v>
      </c>
      <c r="V28" s="118">
        <v>13522</v>
      </c>
      <c r="W28" s="118">
        <v>143646</v>
      </c>
      <c r="X28" s="118">
        <v>0</v>
      </c>
      <c r="Y28" s="118"/>
      <c r="Z28" s="118">
        <v>42631</v>
      </c>
      <c r="AA28" s="118">
        <v>82335</v>
      </c>
      <c r="AB28" s="118">
        <v>0</v>
      </c>
      <c r="AC28" s="118">
        <v>0</v>
      </c>
      <c r="AD28" s="118">
        <v>2640</v>
      </c>
      <c r="AE28" s="118">
        <v>0</v>
      </c>
      <c r="AF28" s="118">
        <f t="shared" si="2"/>
        <v>462043.95</v>
      </c>
      <c r="AG28" s="10"/>
      <c r="AH28" s="118">
        <f t="shared" si="0"/>
        <v>4247678.2470103968</v>
      </c>
      <c r="AJ28" s="103"/>
    </row>
    <row r="29" spans="1:37" s="49" customFormat="1" x14ac:dyDescent="0.25">
      <c r="A29" s="7" t="s">
        <v>31</v>
      </c>
      <c r="B29" s="67" t="s">
        <v>31</v>
      </c>
      <c r="C29" s="8">
        <v>3072163</v>
      </c>
      <c r="D29" s="7" t="s">
        <v>31</v>
      </c>
      <c r="E29" s="72">
        <v>1942857.0735483717</v>
      </c>
      <c r="F29" s="117">
        <v>98892.11475409838</v>
      </c>
      <c r="G29" s="117">
        <v>0</v>
      </c>
      <c r="H29" s="117">
        <v>0</v>
      </c>
      <c r="I29" s="117">
        <v>0</v>
      </c>
      <c r="J29" s="117">
        <v>0</v>
      </c>
      <c r="K29" s="117">
        <v>135280</v>
      </c>
      <c r="L29" s="117">
        <f t="shared" si="1"/>
        <v>2177029.1883024704</v>
      </c>
      <c r="M29" s="91"/>
      <c r="N29" s="72">
        <v>0</v>
      </c>
      <c r="O29" s="117">
        <v>0</v>
      </c>
      <c r="P29" s="117">
        <v>0</v>
      </c>
      <c r="Q29" s="117">
        <v>108840.3</v>
      </c>
      <c r="R29" s="117"/>
      <c r="S29" s="117">
        <v>25184.400000000001</v>
      </c>
      <c r="T29" s="117">
        <v>0</v>
      </c>
      <c r="U29" s="118">
        <v>8187</v>
      </c>
      <c r="V29" s="118">
        <v>11521</v>
      </c>
      <c r="W29" s="118">
        <v>50984</v>
      </c>
      <c r="X29" s="118">
        <v>0</v>
      </c>
      <c r="Y29" s="118"/>
      <c r="Z29" s="118">
        <v>22437</v>
      </c>
      <c r="AA29" s="118">
        <v>43334</v>
      </c>
      <c r="AB29" s="118">
        <v>3303.3249999999998</v>
      </c>
      <c r="AC29" s="118">
        <v>9118.75</v>
      </c>
      <c r="AD29" s="118">
        <v>4400</v>
      </c>
      <c r="AE29" s="118">
        <v>0</v>
      </c>
      <c r="AF29" s="118">
        <f t="shared" si="2"/>
        <v>287309.77500000002</v>
      </c>
      <c r="AG29" s="10"/>
      <c r="AH29" s="118">
        <f t="shared" si="0"/>
        <v>2464338.9633024703</v>
      </c>
      <c r="AJ29" s="103"/>
    </row>
    <row r="30" spans="1:37" s="49" customFormat="1" x14ac:dyDescent="0.25">
      <c r="A30" s="7" t="s">
        <v>32</v>
      </c>
      <c r="B30" s="67" t="s">
        <v>32</v>
      </c>
      <c r="C30" s="8">
        <v>3072088</v>
      </c>
      <c r="D30" s="7" t="s">
        <v>32</v>
      </c>
      <c r="E30" s="72">
        <v>1766343.1535481864</v>
      </c>
      <c r="F30" s="117">
        <v>91860.368852458982</v>
      </c>
      <c r="G30" s="117">
        <v>0</v>
      </c>
      <c r="H30" s="117">
        <v>0</v>
      </c>
      <c r="I30" s="117">
        <v>0</v>
      </c>
      <c r="J30" s="117">
        <v>0</v>
      </c>
      <c r="K30" s="117">
        <v>113520</v>
      </c>
      <c r="L30" s="117">
        <f t="shared" si="1"/>
        <v>1971723.5224006453</v>
      </c>
      <c r="M30" s="91"/>
      <c r="N30" s="72">
        <v>126000</v>
      </c>
      <c r="O30" s="117">
        <f>+[1]Summary!$C$5</f>
        <v>123675.16999999997</v>
      </c>
      <c r="P30" s="117">
        <v>0</v>
      </c>
      <c r="Q30" s="117">
        <v>101399.85</v>
      </c>
      <c r="R30" s="117"/>
      <c r="S30" s="117">
        <v>27130.3</v>
      </c>
      <c r="T30" s="117">
        <v>0</v>
      </c>
      <c r="U30" s="118">
        <v>8033</v>
      </c>
      <c r="V30" s="118">
        <v>11212</v>
      </c>
      <c r="W30" s="118">
        <v>51420</v>
      </c>
      <c r="X30" s="118">
        <v>0</v>
      </c>
      <c r="Y30" s="118"/>
      <c r="Z30" s="118">
        <v>20814</v>
      </c>
      <c r="AA30" s="118">
        <v>40199</v>
      </c>
      <c r="AB30" s="118">
        <v>3272.16</v>
      </c>
      <c r="AC30" s="118">
        <v>8639.5</v>
      </c>
      <c r="AD30" s="118">
        <v>7480</v>
      </c>
      <c r="AE30" s="118">
        <v>0</v>
      </c>
      <c r="AF30" s="118">
        <f t="shared" si="2"/>
        <v>529274.98</v>
      </c>
      <c r="AG30" s="10"/>
      <c r="AH30" s="118">
        <f t="shared" si="0"/>
        <v>2500998.5024006451</v>
      </c>
      <c r="AJ30" s="103"/>
    </row>
    <row r="31" spans="1:37" s="49" customFormat="1" x14ac:dyDescent="0.25">
      <c r="A31" s="7" t="s">
        <v>33</v>
      </c>
      <c r="B31" s="67" t="s">
        <v>33</v>
      </c>
      <c r="C31" s="8">
        <v>3072164</v>
      </c>
      <c r="D31" s="7" t="s">
        <v>33</v>
      </c>
      <c r="E31" s="72">
        <v>1961662.9803212867</v>
      </c>
      <c r="F31" s="117">
        <v>101039.90437158471</v>
      </c>
      <c r="G31" s="117">
        <v>0</v>
      </c>
      <c r="H31" s="117">
        <v>0</v>
      </c>
      <c r="I31" s="117">
        <v>0</v>
      </c>
      <c r="J31" s="117">
        <v>0</v>
      </c>
      <c r="K31" s="117">
        <v>167640</v>
      </c>
      <c r="L31" s="117">
        <f t="shared" si="1"/>
        <v>2230342.8846928715</v>
      </c>
      <c r="M31" s="91"/>
      <c r="N31" s="72">
        <v>0</v>
      </c>
      <c r="O31" s="117">
        <v>0</v>
      </c>
      <c r="P31" s="117">
        <v>0</v>
      </c>
      <c r="Q31" s="117">
        <v>107447.53</v>
      </c>
      <c r="R31" s="117"/>
      <c r="S31" s="117">
        <v>25832.400000000001</v>
      </c>
      <c r="T31" s="117">
        <v>0</v>
      </c>
      <c r="U31" s="118">
        <v>8117</v>
      </c>
      <c r="V31" s="118">
        <v>11387</v>
      </c>
      <c r="W31" s="118">
        <v>57903</v>
      </c>
      <c r="X31" s="118">
        <v>0</v>
      </c>
      <c r="Y31" s="118"/>
      <c r="Z31" s="118">
        <v>21865</v>
      </c>
      <c r="AA31" s="118">
        <v>42228</v>
      </c>
      <c r="AB31" s="118">
        <v>3376.04</v>
      </c>
      <c r="AC31" s="118">
        <v>8909.5</v>
      </c>
      <c r="AD31" s="118">
        <v>880</v>
      </c>
      <c r="AE31" s="118">
        <v>0</v>
      </c>
      <c r="AF31" s="118">
        <f t="shared" si="2"/>
        <v>287945.46999999997</v>
      </c>
      <c r="AG31" s="10"/>
      <c r="AH31" s="118">
        <f t="shared" si="0"/>
        <v>2518288.3546928717</v>
      </c>
      <c r="AJ31" s="103"/>
    </row>
    <row r="32" spans="1:37" s="49" customFormat="1" x14ac:dyDescent="0.25">
      <c r="A32" s="7" t="s">
        <v>34</v>
      </c>
      <c r="B32" s="67" t="s">
        <v>34</v>
      </c>
      <c r="C32" s="8">
        <v>3072165</v>
      </c>
      <c r="D32" s="7" t="s">
        <v>34</v>
      </c>
      <c r="E32" s="72">
        <v>2380404.3851612001</v>
      </c>
      <c r="F32" s="117">
        <v>45502.043715846987</v>
      </c>
      <c r="G32" s="117">
        <v>0</v>
      </c>
      <c r="H32" s="117">
        <v>0</v>
      </c>
      <c r="I32" s="117">
        <v>0</v>
      </c>
      <c r="J32" s="117">
        <v>0</v>
      </c>
      <c r="K32" s="117">
        <v>212180</v>
      </c>
      <c r="L32" s="117">
        <f t="shared" si="1"/>
        <v>2638086.4288770473</v>
      </c>
      <c r="M32" s="91"/>
      <c r="N32" s="72">
        <v>0</v>
      </c>
      <c r="O32" s="117">
        <v>0</v>
      </c>
      <c r="P32" s="117">
        <v>0</v>
      </c>
      <c r="Q32" s="117">
        <v>89734.21</v>
      </c>
      <c r="R32" s="117"/>
      <c r="S32" s="117">
        <v>26671.440000000002</v>
      </c>
      <c r="T32" s="117">
        <v>0</v>
      </c>
      <c r="U32" s="118">
        <v>8800</v>
      </c>
      <c r="V32" s="118">
        <v>11842</v>
      </c>
      <c r="W32" s="118">
        <v>50838</v>
      </c>
      <c r="X32" s="118">
        <v>0</v>
      </c>
      <c r="Y32" s="118"/>
      <c r="Z32" s="118">
        <v>26208</v>
      </c>
      <c r="AA32" s="118">
        <v>50618</v>
      </c>
      <c r="AB32" s="118">
        <v>2835.87</v>
      </c>
      <c r="AC32" s="118">
        <v>10918.75</v>
      </c>
      <c r="AD32" s="118">
        <v>0</v>
      </c>
      <c r="AE32" s="118">
        <v>-14681.25</v>
      </c>
      <c r="AF32" s="118">
        <f t="shared" si="2"/>
        <v>263785.02</v>
      </c>
      <c r="AG32" s="10"/>
      <c r="AH32" s="118">
        <f t="shared" si="0"/>
        <v>2901871.4488770473</v>
      </c>
      <c r="AJ32" s="103"/>
    </row>
    <row r="33" spans="1:37" s="49" customFormat="1" x14ac:dyDescent="0.25">
      <c r="A33" s="7" t="s">
        <v>35</v>
      </c>
      <c r="B33" s="67" t="s">
        <v>35</v>
      </c>
      <c r="C33" s="8">
        <v>3074030</v>
      </c>
      <c r="D33" s="7" t="s">
        <v>35</v>
      </c>
      <c r="E33" s="72">
        <v>7945199.0802570013</v>
      </c>
      <c r="F33" s="117">
        <v>160658.88797814201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f t="shared" si="1"/>
        <v>8105857.9682351435</v>
      </c>
      <c r="M33" s="91"/>
      <c r="N33" s="72">
        <v>3492</v>
      </c>
      <c r="O33" s="117">
        <f>+[1]Summary!$C$15</f>
        <v>62145.880000000019</v>
      </c>
      <c r="P33" s="117">
        <v>0</v>
      </c>
      <c r="Q33" s="117">
        <v>0</v>
      </c>
      <c r="R33" s="117"/>
      <c r="S33" s="117">
        <v>0</v>
      </c>
      <c r="T33" s="117">
        <v>0</v>
      </c>
      <c r="U33" s="118">
        <v>0</v>
      </c>
      <c r="V33" s="118">
        <v>0</v>
      </c>
      <c r="W33" s="118">
        <v>0</v>
      </c>
      <c r="X33" s="118">
        <v>0</v>
      </c>
      <c r="Y33" s="118"/>
      <c r="Z33" s="118"/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f t="shared" si="2"/>
        <v>65637.880000000019</v>
      </c>
      <c r="AG33" s="10"/>
      <c r="AH33" s="118">
        <f t="shared" si="0"/>
        <v>8171495.8482351433</v>
      </c>
      <c r="AJ33" s="103"/>
    </row>
    <row r="34" spans="1:37" s="49" customFormat="1" x14ac:dyDescent="0.25">
      <c r="A34" s="7" t="s">
        <v>36</v>
      </c>
      <c r="B34" s="67" t="s">
        <v>36</v>
      </c>
      <c r="C34" s="8">
        <v>3072012</v>
      </c>
      <c r="D34" s="7" t="s">
        <v>36</v>
      </c>
      <c r="E34" s="72">
        <v>1335408.4556564698</v>
      </c>
      <c r="F34" s="117">
        <v>43791.415300546447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f t="shared" si="1"/>
        <v>1379199.8709570162</v>
      </c>
      <c r="M34" s="91"/>
      <c r="N34" s="72">
        <v>0</v>
      </c>
      <c r="O34" s="117">
        <v>0</v>
      </c>
      <c r="P34" s="117">
        <v>0</v>
      </c>
      <c r="Q34" s="117">
        <v>113610.99999999999</v>
      </c>
      <c r="R34" s="117"/>
      <c r="S34" s="117">
        <v>30057.599999999999</v>
      </c>
      <c r="T34" s="117">
        <v>0</v>
      </c>
      <c r="U34" s="118">
        <v>0</v>
      </c>
      <c r="V34" s="118">
        <v>0</v>
      </c>
      <c r="W34" s="118">
        <v>0</v>
      </c>
      <c r="X34" s="118">
        <v>0</v>
      </c>
      <c r="Y34" s="118"/>
      <c r="Z34" s="118"/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f t="shared" si="2"/>
        <v>143668.59999999998</v>
      </c>
      <c r="AG34" s="10"/>
      <c r="AH34" s="118">
        <f t="shared" si="0"/>
        <v>1522868.4709570161</v>
      </c>
      <c r="AJ34" s="103"/>
    </row>
    <row r="35" spans="1:37" s="49" customFormat="1" x14ac:dyDescent="0.25">
      <c r="A35" s="7" t="s">
        <v>37</v>
      </c>
      <c r="B35" s="67" t="s">
        <v>37</v>
      </c>
      <c r="C35" s="8">
        <v>3072011</v>
      </c>
      <c r="D35" s="7" t="s">
        <v>37</v>
      </c>
      <c r="E35" s="72">
        <v>1981983.2015989802</v>
      </c>
      <c r="F35" s="117">
        <v>130169.55191256831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f t="shared" si="1"/>
        <v>2112152.7535115485</v>
      </c>
      <c r="M35" s="91"/>
      <c r="N35" s="72">
        <v>0</v>
      </c>
      <c r="O35" s="117">
        <v>0</v>
      </c>
      <c r="P35" s="117">
        <v>0</v>
      </c>
      <c r="Q35" s="117">
        <v>0</v>
      </c>
      <c r="R35" s="117"/>
      <c r="S35" s="117">
        <v>0</v>
      </c>
      <c r="T35" s="117">
        <v>0</v>
      </c>
      <c r="U35" s="118">
        <v>0</v>
      </c>
      <c r="V35" s="118">
        <v>0</v>
      </c>
      <c r="W35" s="118">
        <v>0</v>
      </c>
      <c r="X35" s="118">
        <v>0</v>
      </c>
      <c r="Y35" s="118"/>
      <c r="Z35" s="118"/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f t="shared" si="2"/>
        <v>0</v>
      </c>
      <c r="AG35" s="10"/>
      <c r="AH35" s="118">
        <f t="shared" si="0"/>
        <v>2112152.7535115485</v>
      </c>
      <c r="AJ35" s="103"/>
    </row>
    <row r="36" spans="1:37" s="49" customFormat="1" x14ac:dyDescent="0.25">
      <c r="A36" s="7" t="s">
        <v>38</v>
      </c>
      <c r="B36" s="67" t="s">
        <v>38</v>
      </c>
      <c r="C36" s="8">
        <v>3072092</v>
      </c>
      <c r="D36" s="7" t="s">
        <v>38</v>
      </c>
      <c r="E36" s="72">
        <v>1854229.3644432656</v>
      </c>
      <c r="F36" s="117">
        <v>25206.931693989081</v>
      </c>
      <c r="G36" s="117">
        <v>0</v>
      </c>
      <c r="H36" s="117">
        <v>0</v>
      </c>
      <c r="I36" s="117">
        <v>0</v>
      </c>
      <c r="J36" s="117">
        <v>0</v>
      </c>
      <c r="K36" s="117">
        <v>156740</v>
      </c>
      <c r="L36" s="117">
        <f t="shared" si="1"/>
        <v>2036176.2961372547</v>
      </c>
      <c r="M36" s="91"/>
      <c r="N36" s="72">
        <v>0</v>
      </c>
      <c r="O36" s="117">
        <v>0</v>
      </c>
      <c r="P36" s="117">
        <v>53000</v>
      </c>
      <c r="Q36" s="117">
        <v>112837.04999999999</v>
      </c>
      <c r="R36" s="117"/>
      <c r="S36" s="117">
        <v>40352.400000000001</v>
      </c>
      <c r="T36" s="117">
        <v>0</v>
      </c>
      <c r="U36" s="118">
        <v>8112</v>
      </c>
      <c r="V36" s="118">
        <v>11229</v>
      </c>
      <c r="W36" s="118">
        <v>43754</v>
      </c>
      <c r="X36" s="118">
        <v>0</v>
      </c>
      <c r="Y36" s="118"/>
      <c r="Z36" s="118">
        <v>19525</v>
      </c>
      <c r="AA36" s="118">
        <v>37710</v>
      </c>
      <c r="AB36" s="118">
        <v>2939.75</v>
      </c>
      <c r="AC36" s="118">
        <v>8632.75</v>
      </c>
      <c r="AD36" s="118">
        <v>3080</v>
      </c>
      <c r="AE36" s="118">
        <v>0</v>
      </c>
      <c r="AF36" s="118">
        <f t="shared" si="2"/>
        <v>341171.94999999995</v>
      </c>
      <c r="AG36" s="10"/>
      <c r="AH36" s="118">
        <f t="shared" si="0"/>
        <v>2377348.2461372549</v>
      </c>
      <c r="AJ36" s="103"/>
    </row>
    <row r="37" spans="1:37" s="49" customFormat="1" x14ac:dyDescent="0.25">
      <c r="A37" s="7" t="s">
        <v>39</v>
      </c>
      <c r="B37" s="67" t="s">
        <v>39</v>
      </c>
      <c r="C37" s="8">
        <v>3072094</v>
      </c>
      <c r="D37" s="7" t="s">
        <v>39</v>
      </c>
      <c r="E37" s="72">
        <v>1863514.794860377</v>
      </c>
      <c r="F37" s="117">
        <v>88683.765027322399</v>
      </c>
      <c r="G37" s="117">
        <v>0</v>
      </c>
      <c r="H37" s="117">
        <v>0</v>
      </c>
      <c r="I37" s="117">
        <v>0</v>
      </c>
      <c r="J37" s="117">
        <v>0</v>
      </c>
      <c r="K37" s="117">
        <v>139540</v>
      </c>
      <c r="L37" s="117">
        <f t="shared" si="1"/>
        <v>2091738.5598876993</v>
      </c>
      <c r="M37" s="91"/>
      <c r="N37" s="72">
        <v>126000</v>
      </c>
      <c r="O37" s="117">
        <f>+[1]Summary!$C$6</f>
        <v>116028.84999999998</v>
      </c>
      <c r="P37" s="117">
        <v>0</v>
      </c>
      <c r="Q37" s="117">
        <v>52957.759999999987</v>
      </c>
      <c r="R37" s="117"/>
      <c r="S37" s="117">
        <v>22193.499999999996</v>
      </c>
      <c r="T37" s="117">
        <v>0</v>
      </c>
      <c r="U37" s="118">
        <v>7879</v>
      </c>
      <c r="V37" s="118">
        <v>11089</v>
      </c>
      <c r="W37" s="118">
        <v>32738</v>
      </c>
      <c r="X37" s="118">
        <v>0</v>
      </c>
      <c r="Y37" s="118"/>
      <c r="Z37" s="118">
        <v>17663</v>
      </c>
      <c r="AA37" s="118">
        <v>34114</v>
      </c>
      <c r="AB37" s="118">
        <v>3822.7150000000001</v>
      </c>
      <c r="AC37" s="118">
        <v>8153.5</v>
      </c>
      <c r="AD37" s="118">
        <v>13200</v>
      </c>
      <c r="AE37" s="118">
        <v>-50524.25</v>
      </c>
      <c r="AF37" s="118">
        <f t="shared" si="2"/>
        <v>395315.07500000001</v>
      </c>
      <c r="AG37" s="10"/>
      <c r="AH37" s="118">
        <f t="shared" si="0"/>
        <v>2487053.6348876995</v>
      </c>
      <c r="AJ37" s="103"/>
    </row>
    <row r="38" spans="1:37" s="49" customFormat="1" x14ac:dyDescent="0.25">
      <c r="A38" s="7" t="s">
        <v>40</v>
      </c>
      <c r="B38" s="67" t="s">
        <v>40</v>
      </c>
      <c r="C38" s="8">
        <v>3075403</v>
      </c>
      <c r="D38" s="7" t="s">
        <v>40</v>
      </c>
      <c r="E38" s="72">
        <v>6979359.9183719996</v>
      </c>
      <c r="F38" s="117">
        <v>190325.84426229511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f t="shared" si="1"/>
        <v>7169685.762634295</v>
      </c>
      <c r="M38" s="91"/>
      <c r="N38" s="72">
        <v>0</v>
      </c>
      <c r="O38" s="117">
        <v>0</v>
      </c>
      <c r="P38" s="117">
        <v>0</v>
      </c>
      <c r="Q38" s="117">
        <v>0</v>
      </c>
      <c r="R38" s="117"/>
      <c r="S38" s="117">
        <v>0</v>
      </c>
      <c r="T38" s="117">
        <v>0</v>
      </c>
      <c r="U38" s="118">
        <v>0</v>
      </c>
      <c r="V38" s="118">
        <v>0</v>
      </c>
      <c r="W38" s="118">
        <v>0</v>
      </c>
      <c r="X38" s="118">
        <v>0</v>
      </c>
      <c r="Y38" s="118"/>
      <c r="Z38" s="118"/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f t="shared" si="2"/>
        <v>0</v>
      </c>
      <c r="AG38" s="10"/>
      <c r="AH38" s="118">
        <f t="shared" si="0"/>
        <v>7169685.762634295</v>
      </c>
      <c r="AJ38" s="103"/>
    </row>
    <row r="39" spans="1:37" s="49" customFormat="1" x14ac:dyDescent="0.25">
      <c r="A39" s="7" t="s">
        <v>41</v>
      </c>
      <c r="B39" s="67" t="s">
        <v>41</v>
      </c>
      <c r="C39" s="8">
        <v>3072166</v>
      </c>
      <c r="D39" s="7" t="s">
        <v>41</v>
      </c>
      <c r="E39" s="72">
        <v>1915304.1732038499</v>
      </c>
      <c r="F39" s="117">
        <v>21388.778688524602</v>
      </c>
      <c r="G39" s="117">
        <v>0</v>
      </c>
      <c r="H39" s="117">
        <v>0</v>
      </c>
      <c r="I39" s="117">
        <v>0</v>
      </c>
      <c r="J39" s="117">
        <v>0</v>
      </c>
      <c r="K39" s="117">
        <v>87120</v>
      </c>
      <c r="L39" s="117">
        <f t="shared" si="1"/>
        <v>2023812.9518923745</v>
      </c>
      <c r="M39" s="91"/>
      <c r="N39" s="72">
        <v>0</v>
      </c>
      <c r="O39" s="117">
        <v>0</v>
      </c>
      <c r="P39" s="117">
        <v>0</v>
      </c>
      <c r="Q39" s="117">
        <v>160333.65</v>
      </c>
      <c r="R39" s="117"/>
      <c r="S39" s="117">
        <v>46825.200000000004</v>
      </c>
      <c r="T39" s="117">
        <v>0</v>
      </c>
      <c r="U39" s="118">
        <v>8137</v>
      </c>
      <c r="V39" s="118">
        <v>11416</v>
      </c>
      <c r="W39" s="118">
        <v>72633</v>
      </c>
      <c r="X39" s="118">
        <v>0</v>
      </c>
      <c r="Y39" s="118"/>
      <c r="Z39" s="118">
        <v>23487</v>
      </c>
      <c r="AA39" s="118">
        <v>45362</v>
      </c>
      <c r="AB39" s="118">
        <v>3438.3649999999998</v>
      </c>
      <c r="AC39" s="118">
        <v>9224.5</v>
      </c>
      <c r="AD39" s="118">
        <v>0</v>
      </c>
      <c r="AE39" s="118">
        <v>0</v>
      </c>
      <c r="AF39" s="118">
        <f t="shared" si="2"/>
        <v>380856.71499999997</v>
      </c>
      <c r="AG39" s="10"/>
      <c r="AH39" s="118">
        <f t="shared" si="0"/>
        <v>2404669.6668923744</v>
      </c>
      <c r="AJ39" s="103"/>
    </row>
    <row r="40" spans="1:37" s="49" customFormat="1" x14ac:dyDescent="0.25">
      <c r="A40" s="7" t="s">
        <v>42</v>
      </c>
      <c r="B40" s="67" t="s">
        <v>42</v>
      </c>
      <c r="C40" s="8">
        <v>3074001</v>
      </c>
      <c r="D40" s="7" t="s">
        <v>42</v>
      </c>
      <c r="E40" s="72">
        <v>2527625.5226415372</v>
      </c>
      <c r="F40" s="117">
        <v>8733.3333333333303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f t="shared" si="1"/>
        <v>2536358.8559748707</v>
      </c>
      <c r="M40" s="91"/>
      <c r="N40" s="72">
        <v>0</v>
      </c>
      <c r="O40" s="117">
        <v>0</v>
      </c>
      <c r="P40" s="117">
        <v>0</v>
      </c>
      <c r="Q40" s="117">
        <v>0</v>
      </c>
      <c r="R40" s="117"/>
      <c r="S40" s="117">
        <v>0</v>
      </c>
      <c r="T40" s="117">
        <v>0</v>
      </c>
      <c r="U40" s="118">
        <v>0</v>
      </c>
      <c r="V40" s="118">
        <v>0</v>
      </c>
      <c r="W40" s="118">
        <v>0</v>
      </c>
      <c r="X40" s="118">
        <v>0</v>
      </c>
      <c r="Y40" s="118"/>
      <c r="Z40" s="118"/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f t="shared" si="2"/>
        <v>0</v>
      </c>
      <c r="AG40" s="10"/>
      <c r="AH40" s="118">
        <f t="shared" si="0"/>
        <v>2536358.8559748707</v>
      </c>
      <c r="AJ40" s="103"/>
    </row>
    <row r="41" spans="1:37" s="49" customFormat="1" x14ac:dyDescent="0.25">
      <c r="A41" s="7" t="s">
        <v>43</v>
      </c>
      <c r="B41" s="67" t="s">
        <v>43</v>
      </c>
      <c r="C41" s="8">
        <v>3072022</v>
      </c>
      <c r="D41" s="7" t="s">
        <v>43</v>
      </c>
      <c r="E41" s="72">
        <v>1383212.7428465455</v>
      </c>
      <c r="F41" s="117">
        <v>64850.428961748628</v>
      </c>
      <c r="G41" s="117">
        <v>0</v>
      </c>
      <c r="H41" s="117">
        <v>0</v>
      </c>
      <c r="I41" s="117">
        <v>0</v>
      </c>
      <c r="J41" s="117">
        <v>0</v>
      </c>
      <c r="K41" s="117">
        <v>134640</v>
      </c>
      <c r="L41" s="117">
        <f t="shared" si="1"/>
        <v>1582703.1718082943</v>
      </c>
      <c r="M41" s="91"/>
      <c r="N41" s="72">
        <v>0</v>
      </c>
      <c r="O41" s="117">
        <v>0</v>
      </c>
      <c r="P41" s="117">
        <v>0</v>
      </c>
      <c r="Q41" s="117">
        <v>0</v>
      </c>
      <c r="R41" s="117"/>
      <c r="S41" s="117">
        <v>0</v>
      </c>
      <c r="T41" s="117">
        <v>0</v>
      </c>
      <c r="U41" s="118">
        <v>7704</v>
      </c>
      <c r="V41" s="118">
        <v>10716</v>
      </c>
      <c r="W41" s="118">
        <v>27112</v>
      </c>
      <c r="X41" s="118">
        <v>0</v>
      </c>
      <c r="Y41" s="118"/>
      <c r="Z41" s="118">
        <v>12699</v>
      </c>
      <c r="AA41" s="118">
        <v>24525</v>
      </c>
      <c r="AB41" s="118">
        <v>3168.28</v>
      </c>
      <c r="AC41" s="118">
        <v>7361.5</v>
      </c>
      <c r="AD41" s="118">
        <v>0</v>
      </c>
      <c r="AE41" s="118">
        <v>0</v>
      </c>
      <c r="AF41" s="118">
        <f t="shared" si="2"/>
        <v>93285.78</v>
      </c>
      <c r="AG41" s="10"/>
      <c r="AH41" s="118">
        <f t="shared" si="0"/>
        <v>1675988.9518082943</v>
      </c>
      <c r="AJ41" s="103"/>
    </row>
    <row r="42" spans="1:37" s="49" customFormat="1" x14ac:dyDescent="0.25">
      <c r="A42" s="7" t="s">
        <v>44</v>
      </c>
      <c r="B42" s="67" t="s">
        <v>44</v>
      </c>
      <c r="C42" s="8">
        <v>3073510</v>
      </c>
      <c r="D42" s="7" t="s">
        <v>44</v>
      </c>
      <c r="E42" s="72">
        <v>1736014.4608465906</v>
      </c>
      <c r="F42" s="117">
        <v>19790.989071038264</v>
      </c>
      <c r="G42" s="117">
        <v>0</v>
      </c>
      <c r="H42" s="117">
        <v>0</v>
      </c>
      <c r="I42" s="117">
        <v>0</v>
      </c>
      <c r="J42" s="117">
        <v>0</v>
      </c>
      <c r="K42" s="117">
        <v>62640</v>
      </c>
      <c r="L42" s="117">
        <f t="shared" si="1"/>
        <v>1818445.4499176289</v>
      </c>
      <c r="M42" s="91"/>
      <c r="N42" s="72">
        <v>0</v>
      </c>
      <c r="O42" s="117">
        <v>0</v>
      </c>
      <c r="P42" s="117">
        <v>0</v>
      </c>
      <c r="Q42" s="117">
        <v>111008.25</v>
      </c>
      <c r="R42" s="117"/>
      <c r="S42" s="117">
        <v>39415.199999999997</v>
      </c>
      <c r="T42" s="117">
        <v>0</v>
      </c>
      <c r="U42" s="118">
        <v>8162</v>
      </c>
      <c r="V42" s="118">
        <v>11428</v>
      </c>
      <c r="W42" s="118">
        <v>64275</v>
      </c>
      <c r="X42" s="118">
        <v>0</v>
      </c>
      <c r="Y42" s="118"/>
      <c r="Z42" s="118">
        <v>21768</v>
      </c>
      <c r="AA42" s="118">
        <v>42043</v>
      </c>
      <c r="AB42" s="118">
        <v>0</v>
      </c>
      <c r="AC42" s="118">
        <v>0</v>
      </c>
      <c r="AD42" s="118">
        <v>880</v>
      </c>
      <c r="AE42" s="118">
        <v>0</v>
      </c>
      <c r="AF42" s="118">
        <f t="shared" si="2"/>
        <v>298979.45</v>
      </c>
      <c r="AG42" s="10"/>
      <c r="AH42" s="118">
        <f t="shared" si="0"/>
        <v>2117424.8999176291</v>
      </c>
      <c r="AJ42" s="103"/>
    </row>
    <row r="43" spans="1:37" s="49" customFormat="1" x14ac:dyDescent="0.25">
      <c r="A43" s="7" t="s">
        <v>45</v>
      </c>
      <c r="B43" s="67" t="s">
        <v>45</v>
      </c>
      <c r="C43" s="8">
        <v>3075402</v>
      </c>
      <c r="D43" s="7" t="s">
        <v>45</v>
      </c>
      <c r="E43" s="72">
        <v>6455115.8649483053</v>
      </c>
      <c r="F43" s="117">
        <v>112107.05191256829</v>
      </c>
      <c r="G43" s="117">
        <v>0</v>
      </c>
      <c r="H43" s="117">
        <v>1149453</v>
      </c>
      <c r="I43" s="117">
        <v>38406.666666666664</v>
      </c>
      <c r="J43" s="117">
        <v>0</v>
      </c>
      <c r="K43" s="117">
        <v>382415</v>
      </c>
      <c r="L43" s="117">
        <f t="shared" si="1"/>
        <v>8137497.5835275408</v>
      </c>
      <c r="M43" s="91"/>
      <c r="N43" s="72">
        <v>0</v>
      </c>
      <c r="O43" s="117">
        <v>0</v>
      </c>
      <c r="P43" s="117">
        <v>0</v>
      </c>
      <c r="Q43" s="117">
        <v>0</v>
      </c>
      <c r="R43" s="117"/>
      <c r="S43" s="117">
        <v>0</v>
      </c>
      <c r="T43" s="117">
        <v>42000</v>
      </c>
      <c r="U43" s="118">
        <v>0</v>
      </c>
      <c r="V43" s="118">
        <v>0</v>
      </c>
      <c r="W43" s="118">
        <v>0</v>
      </c>
      <c r="X43" s="118">
        <v>17551</v>
      </c>
      <c r="Y43" s="118"/>
      <c r="Z43" s="118">
        <v>90680</v>
      </c>
      <c r="AA43" s="118">
        <v>173520</v>
      </c>
      <c r="AB43" s="118">
        <v>3189.06</v>
      </c>
      <c r="AC43" s="118">
        <v>27298.75</v>
      </c>
      <c r="AD43" s="118">
        <v>12320</v>
      </c>
      <c r="AE43" s="118">
        <v>0</v>
      </c>
      <c r="AF43" s="118">
        <f t="shared" si="2"/>
        <v>366558.81</v>
      </c>
      <c r="AG43" s="10"/>
      <c r="AH43" s="118">
        <f t="shared" si="0"/>
        <v>8504056.3935275413</v>
      </c>
      <c r="AJ43" s="103"/>
    </row>
    <row r="44" spans="1:37" s="49" customFormat="1" x14ac:dyDescent="0.25">
      <c r="A44" s="7" t="s">
        <v>46</v>
      </c>
      <c r="B44" s="67" t="s">
        <v>46</v>
      </c>
      <c r="C44" s="8">
        <v>3074036</v>
      </c>
      <c r="D44" s="7" t="s">
        <v>46</v>
      </c>
      <c r="E44" s="72">
        <v>6325341.0697630011</v>
      </c>
      <c r="F44" s="117">
        <v>196398.08469945358</v>
      </c>
      <c r="G44" s="117">
        <v>0</v>
      </c>
      <c r="H44" s="117">
        <v>1173690</v>
      </c>
      <c r="I44" s="117">
        <v>24666.333333333332</v>
      </c>
      <c r="J44" s="117">
        <v>14400</v>
      </c>
      <c r="K44" s="117">
        <v>209310</v>
      </c>
      <c r="L44" s="117">
        <f t="shared" si="1"/>
        <v>7943805.4877957879</v>
      </c>
      <c r="M44" s="91"/>
      <c r="N44" s="72">
        <v>82500</v>
      </c>
      <c r="O44" s="117">
        <f>+[1]Summary!$C$7</f>
        <v>109114.74999999994</v>
      </c>
      <c r="P44" s="117">
        <v>0</v>
      </c>
      <c r="Q44" s="117">
        <v>0</v>
      </c>
      <c r="R44" s="117"/>
      <c r="S44" s="117">
        <v>0</v>
      </c>
      <c r="T44" s="117">
        <v>157500</v>
      </c>
      <c r="U44" s="118">
        <v>0</v>
      </c>
      <c r="V44" s="118">
        <v>0</v>
      </c>
      <c r="W44" s="118">
        <v>0</v>
      </c>
      <c r="X44" s="118">
        <v>16007</v>
      </c>
      <c r="Y44" s="118"/>
      <c r="Z44" s="118">
        <v>97214</v>
      </c>
      <c r="AA44" s="118">
        <v>186833</v>
      </c>
      <c r="AB44" s="118">
        <v>2150.2750000000001</v>
      </c>
      <c r="AC44" s="118">
        <v>26865.63</v>
      </c>
      <c r="AD44" s="118">
        <v>9680</v>
      </c>
      <c r="AE44" s="118">
        <v>-8935</v>
      </c>
      <c r="AF44" s="118">
        <f t="shared" si="2"/>
        <v>678929.65500000003</v>
      </c>
      <c r="AG44" s="10"/>
      <c r="AH44" s="118">
        <f t="shared" si="0"/>
        <v>8622735.1427957881</v>
      </c>
      <c r="AJ44" s="103"/>
      <c r="AK44" s="49" t="s">
        <v>167</v>
      </c>
    </row>
    <row r="45" spans="1:37" s="49" customFormat="1" x14ac:dyDescent="0.25">
      <c r="A45" s="7" t="s">
        <v>47</v>
      </c>
      <c r="B45" s="67" t="s">
        <v>47</v>
      </c>
      <c r="C45" s="8">
        <v>3074031</v>
      </c>
      <c r="D45" s="7" t="s">
        <v>47</v>
      </c>
      <c r="E45" s="72">
        <v>8024424.0922019398</v>
      </c>
      <c r="F45" s="117">
        <v>137480.55737704912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f t="shared" si="1"/>
        <v>8161904.6495789886</v>
      </c>
      <c r="M45" s="91"/>
      <c r="N45" s="72">
        <v>0</v>
      </c>
      <c r="O45" s="117">
        <v>0</v>
      </c>
      <c r="P45" s="117">
        <v>0</v>
      </c>
      <c r="Q45" s="117">
        <v>0</v>
      </c>
      <c r="R45" s="117"/>
      <c r="S45" s="117">
        <v>0</v>
      </c>
      <c r="T45" s="117">
        <v>0</v>
      </c>
      <c r="U45" s="118">
        <v>0</v>
      </c>
      <c r="V45" s="118">
        <v>0</v>
      </c>
      <c r="W45" s="118">
        <v>0</v>
      </c>
      <c r="X45" s="118">
        <v>0</v>
      </c>
      <c r="Y45" s="118"/>
      <c r="Z45" s="118"/>
      <c r="AA45" s="118">
        <v>0</v>
      </c>
      <c r="AB45" s="118">
        <v>0</v>
      </c>
      <c r="AC45" s="118">
        <v>0</v>
      </c>
      <c r="AD45" s="118">
        <v>0</v>
      </c>
      <c r="AE45" s="118">
        <v>0</v>
      </c>
      <c r="AF45" s="118">
        <f t="shared" si="2"/>
        <v>0</v>
      </c>
      <c r="AG45" s="10"/>
      <c r="AH45" s="118">
        <f t="shared" ref="AH45:AH76" si="3">AF45+L45</f>
        <v>8161904.6495789886</v>
      </c>
      <c r="AJ45" s="103"/>
    </row>
    <row r="46" spans="1:37" s="49" customFormat="1" x14ac:dyDescent="0.25">
      <c r="A46" s="7" t="s">
        <v>48</v>
      </c>
      <c r="B46" s="67" t="s">
        <v>48</v>
      </c>
      <c r="C46" s="8">
        <v>3072180</v>
      </c>
      <c r="D46" s="7" t="s">
        <v>48</v>
      </c>
      <c r="E46" s="72">
        <v>3113762.8123389189</v>
      </c>
      <c r="F46" s="117">
        <v>78728.972677595622</v>
      </c>
      <c r="G46" s="117">
        <v>0</v>
      </c>
      <c r="H46" s="117">
        <v>0</v>
      </c>
      <c r="I46" s="117">
        <v>0</v>
      </c>
      <c r="J46" s="117">
        <v>0</v>
      </c>
      <c r="K46" s="117">
        <v>153760</v>
      </c>
      <c r="L46" s="117">
        <f t="shared" si="1"/>
        <v>3346251.7850165144</v>
      </c>
      <c r="M46" s="91"/>
      <c r="N46" s="72">
        <v>0</v>
      </c>
      <c r="O46" s="117">
        <v>0</v>
      </c>
      <c r="P46" s="117">
        <v>53000</v>
      </c>
      <c r="Q46" s="117">
        <v>214594.06</v>
      </c>
      <c r="R46" s="117"/>
      <c r="S46" s="117">
        <v>62179.899999999994</v>
      </c>
      <c r="T46" s="117">
        <v>0</v>
      </c>
      <c r="U46" s="118">
        <v>8871</v>
      </c>
      <c r="V46" s="118">
        <v>12454</v>
      </c>
      <c r="W46" s="118">
        <v>105409</v>
      </c>
      <c r="X46" s="118">
        <v>0</v>
      </c>
      <c r="Y46" s="118"/>
      <c r="Z46" s="118">
        <v>34037</v>
      </c>
      <c r="AA46" s="118">
        <v>65739</v>
      </c>
      <c r="AB46" s="118">
        <v>3459.14</v>
      </c>
      <c r="AC46" s="118">
        <v>11607.25</v>
      </c>
      <c r="AD46" s="118">
        <v>11880</v>
      </c>
      <c r="AE46" s="118">
        <v>0</v>
      </c>
      <c r="AF46" s="118">
        <f t="shared" si="2"/>
        <v>583230.35</v>
      </c>
      <c r="AG46" s="10"/>
      <c r="AH46" s="118">
        <f t="shared" si="3"/>
        <v>3929482.1350165145</v>
      </c>
      <c r="AJ46" s="103"/>
    </row>
    <row r="47" spans="1:37" s="49" customFormat="1" x14ac:dyDescent="0.25">
      <c r="A47" s="7" t="s">
        <v>49</v>
      </c>
      <c r="B47" s="67" t="s">
        <v>49</v>
      </c>
      <c r="C47" s="8">
        <v>3072167</v>
      </c>
      <c r="D47" s="7" t="s">
        <v>49</v>
      </c>
      <c r="E47" s="72">
        <v>3276866.4468</v>
      </c>
      <c r="F47" s="117">
        <v>132905.82240437157</v>
      </c>
      <c r="G47" s="117">
        <v>0</v>
      </c>
      <c r="H47" s="117">
        <v>0</v>
      </c>
      <c r="I47" s="117">
        <v>0</v>
      </c>
      <c r="J47" s="117">
        <v>0</v>
      </c>
      <c r="K47" s="117">
        <v>93000</v>
      </c>
      <c r="L47" s="117">
        <f t="shared" si="1"/>
        <v>3502772.2692043716</v>
      </c>
      <c r="M47" s="91"/>
      <c r="N47" s="72">
        <v>0</v>
      </c>
      <c r="O47" s="117">
        <v>0</v>
      </c>
      <c r="P47" s="117">
        <v>0</v>
      </c>
      <c r="Q47" s="117">
        <v>413750.32000000007</v>
      </c>
      <c r="R47" s="117"/>
      <c r="S47" s="117">
        <v>156120.22000000003</v>
      </c>
      <c r="T47" s="117">
        <v>0</v>
      </c>
      <c r="U47" s="118">
        <v>9654</v>
      </c>
      <c r="V47" s="118">
        <v>13528</v>
      </c>
      <c r="W47" s="118">
        <v>151730</v>
      </c>
      <c r="X47" s="118">
        <v>0</v>
      </c>
      <c r="Y47" s="118"/>
      <c r="Z47" s="118">
        <v>46068</v>
      </c>
      <c r="AA47" s="118">
        <v>88973</v>
      </c>
      <c r="AB47" s="118">
        <v>2150.2750000000001</v>
      </c>
      <c r="AC47" s="118">
        <v>14554.75</v>
      </c>
      <c r="AD47" s="118">
        <v>3080</v>
      </c>
      <c r="AE47" s="118">
        <v>0</v>
      </c>
      <c r="AF47" s="118">
        <f t="shared" si="2"/>
        <v>899608.56500000006</v>
      </c>
      <c r="AG47" s="10"/>
      <c r="AH47" s="118">
        <f t="shared" si="3"/>
        <v>4402380.834204372</v>
      </c>
      <c r="AJ47" s="103"/>
    </row>
    <row r="48" spans="1:37" s="49" customFormat="1" x14ac:dyDescent="0.25">
      <c r="A48" s="7" t="s">
        <v>50</v>
      </c>
      <c r="B48" s="67" t="s">
        <v>50</v>
      </c>
      <c r="C48" s="8">
        <v>3072168</v>
      </c>
      <c r="D48" s="7" t="s">
        <v>50</v>
      </c>
      <c r="E48" s="72">
        <v>4096946.9993249779</v>
      </c>
      <c r="F48" s="117">
        <v>217749.11475409832</v>
      </c>
      <c r="G48" s="117">
        <v>0</v>
      </c>
      <c r="H48" s="117">
        <v>0</v>
      </c>
      <c r="I48" s="117">
        <v>0</v>
      </c>
      <c r="J48" s="117">
        <v>0</v>
      </c>
      <c r="K48" s="117">
        <v>422620</v>
      </c>
      <c r="L48" s="117">
        <f t="shared" si="1"/>
        <v>4737316.1140790759</v>
      </c>
      <c r="M48" s="91"/>
      <c r="N48" s="72">
        <v>60000</v>
      </c>
      <c r="O48" s="117">
        <f>+[1]Summary!$C$8</f>
        <v>141185.3900000001</v>
      </c>
      <c r="P48" s="117">
        <v>0</v>
      </c>
      <c r="Q48" s="117">
        <v>219185.09999999998</v>
      </c>
      <c r="R48" s="117"/>
      <c r="S48" s="117">
        <v>61114.8</v>
      </c>
      <c r="T48" s="117">
        <v>0</v>
      </c>
      <c r="U48" s="118">
        <v>9629</v>
      </c>
      <c r="V48" s="118">
        <v>13557</v>
      </c>
      <c r="W48" s="118">
        <v>110981</v>
      </c>
      <c r="X48" s="118">
        <v>0</v>
      </c>
      <c r="Y48" s="118"/>
      <c r="Z48" s="118">
        <v>44445</v>
      </c>
      <c r="AA48" s="118">
        <v>85838</v>
      </c>
      <c r="AB48" s="118">
        <v>3147.5050000000001</v>
      </c>
      <c r="AC48" s="118">
        <v>13985.5</v>
      </c>
      <c r="AD48" s="118">
        <v>11440</v>
      </c>
      <c r="AE48" s="118">
        <v>0</v>
      </c>
      <c r="AF48" s="118">
        <f t="shared" si="2"/>
        <v>774508.29500000004</v>
      </c>
      <c r="AG48" s="10"/>
      <c r="AH48" s="118">
        <f t="shared" si="3"/>
        <v>5511824.4090790758</v>
      </c>
      <c r="AJ48" s="103"/>
    </row>
    <row r="49" spans="1:37" s="49" customFormat="1" x14ac:dyDescent="0.25">
      <c r="A49" s="7" t="s">
        <v>51</v>
      </c>
      <c r="B49" s="67" t="s">
        <v>51</v>
      </c>
      <c r="C49" s="8">
        <v>3072187</v>
      </c>
      <c r="D49" s="7" t="s">
        <v>51</v>
      </c>
      <c r="E49" s="72">
        <v>3360671.9050559653</v>
      </c>
      <c r="F49" s="117">
        <v>226609.88797814207</v>
      </c>
      <c r="G49" s="117">
        <v>0</v>
      </c>
      <c r="H49" s="117">
        <v>0</v>
      </c>
      <c r="I49" s="117">
        <v>0</v>
      </c>
      <c r="J49" s="117">
        <v>0</v>
      </c>
      <c r="K49" s="117">
        <v>279380</v>
      </c>
      <c r="L49" s="117">
        <f t="shared" si="1"/>
        <v>3866661.7930341074</v>
      </c>
      <c r="M49" s="91"/>
      <c r="N49" s="72">
        <v>0</v>
      </c>
      <c r="O49" s="117">
        <v>0</v>
      </c>
      <c r="P49" s="117">
        <v>0</v>
      </c>
      <c r="Q49" s="117">
        <v>188570.25</v>
      </c>
      <c r="R49" s="117"/>
      <c r="S49" s="117">
        <v>68427.599999999991</v>
      </c>
      <c r="T49" s="117">
        <v>0</v>
      </c>
      <c r="U49" s="118">
        <v>9504</v>
      </c>
      <c r="V49" s="118">
        <v>13148</v>
      </c>
      <c r="W49" s="118">
        <v>107193</v>
      </c>
      <c r="X49" s="118">
        <v>0</v>
      </c>
      <c r="Y49" s="118"/>
      <c r="Z49" s="118">
        <v>40243</v>
      </c>
      <c r="AA49" s="118">
        <v>77725</v>
      </c>
      <c r="AB49" s="118">
        <v>2752.77</v>
      </c>
      <c r="AC49" s="118">
        <v>13670.5</v>
      </c>
      <c r="AD49" s="118">
        <v>0</v>
      </c>
      <c r="AE49" s="118">
        <v>0</v>
      </c>
      <c r="AF49" s="118">
        <f t="shared" si="2"/>
        <v>521234.12</v>
      </c>
      <c r="AG49" s="10"/>
      <c r="AH49" s="118">
        <f t="shared" si="3"/>
        <v>4387895.9130341075</v>
      </c>
      <c r="AJ49" s="103"/>
    </row>
    <row r="50" spans="1:37" s="49" customFormat="1" x14ac:dyDescent="0.25">
      <c r="A50" s="7" t="s">
        <v>52</v>
      </c>
      <c r="B50" s="67" t="s">
        <v>52</v>
      </c>
      <c r="C50" s="8">
        <v>3075401</v>
      </c>
      <c r="D50" s="7" t="s">
        <v>52</v>
      </c>
      <c r="E50" s="72">
        <v>8080733.3268740512</v>
      </c>
      <c r="F50" s="117">
        <v>160013.18852459022</v>
      </c>
      <c r="G50" s="117">
        <v>0</v>
      </c>
      <c r="H50" s="117">
        <v>2451049.666666667</v>
      </c>
      <c r="I50" s="117">
        <v>75871</v>
      </c>
      <c r="J50" s="117">
        <v>0</v>
      </c>
      <c r="K50" s="117">
        <v>407960</v>
      </c>
      <c r="L50" s="117">
        <f t="shared" si="1"/>
        <v>11175627.182065308</v>
      </c>
      <c r="M50" s="91"/>
      <c r="N50" s="72">
        <v>38000</v>
      </c>
      <c r="O50" s="117">
        <f>+[1]Summary!$C$13</f>
        <v>91697.250000000015</v>
      </c>
      <c r="P50" s="117">
        <v>0</v>
      </c>
      <c r="Q50" s="117">
        <v>0</v>
      </c>
      <c r="R50" s="117"/>
      <c r="S50" s="117">
        <v>0</v>
      </c>
      <c r="T50" s="117">
        <v>157500</v>
      </c>
      <c r="U50" s="118">
        <v>0</v>
      </c>
      <c r="V50" s="118">
        <v>0</v>
      </c>
      <c r="W50" s="118">
        <v>0</v>
      </c>
      <c r="X50" s="118">
        <v>23461</v>
      </c>
      <c r="Y50" s="118"/>
      <c r="Z50" s="118">
        <v>126349</v>
      </c>
      <c r="AA50" s="118">
        <v>242084</v>
      </c>
      <c r="AB50" s="118">
        <v>3240.9949999999999</v>
      </c>
      <c r="AC50" s="118">
        <v>36709.379999999997</v>
      </c>
      <c r="AD50" s="118">
        <v>17160</v>
      </c>
      <c r="AE50" s="118">
        <v>0</v>
      </c>
      <c r="AF50" s="118">
        <f t="shared" si="2"/>
        <v>736201.625</v>
      </c>
      <c r="AG50" s="10"/>
      <c r="AH50" s="118">
        <f t="shared" si="3"/>
        <v>11911828.807065308</v>
      </c>
      <c r="AJ50" s="103"/>
    </row>
    <row r="51" spans="1:37" s="49" customFormat="1" x14ac:dyDescent="0.25">
      <c r="A51" s="7" t="s">
        <v>53</v>
      </c>
      <c r="B51" s="67" t="s">
        <v>53</v>
      </c>
      <c r="C51" s="8">
        <v>3072169</v>
      </c>
      <c r="D51" s="7" t="s">
        <v>53</v>
      </c>
      <c r="E51" s="72">
        <v>2496337.232832341</v>
      </c>
      <c r="F51" s="117">
        <v>60754.5491803279</v>
      </c>
      <c r="G51" s="117">
        <v>0</v>
      </c>
      <c r="H51" s="117">
        <v>0</v>
      </c>
      <c r="I51" s="117">
        <v>0</v>
      </c>
      <c r="J51" s="117">
        <v>0</v>
      </c>
      <c r="K51" s="117">
        <v>112500</v>
      </c>
      <c r="L51" s="117">
        <f t="shared" si="1"/>
        <v>2669591.7820126689</v>
      </c>
      <c r="M51" s="91"/>
      <c r="N51" s="72">
        <v>0</v>
      </c>
      <c r="O51" s="117">
        <v>0</v>
      </c>
      <c r="P51" s="117">
        <v>0</v>
      </c>
      <c r="Q51" s="117">
        <v>103858.7</v>
      </c>
      <c r="R51" s="117"/>
      <c r="S51" s="117">
        <v>30093.599999999999</v>
      </c>
      <c r="T51" s="117">
        <v>0</v>
      </c>
      <c r="U51" s="118">
        <v>8675</v>
      </c>
      <c r="V51" s="118">
        <v>12163</v>
      </c>
      <c r="W51" s="118">
        <v>88638</v>
      </c>
      <c r="X51" s="118">
        <v>0</v>
      </c>
      <c r="Y51" s="118"/>
      <c r="Z51" s="118">
        <v>29263</v>
      </c>
      <c r="AA51" s="118">
        <v>56519</v>
      </c>
      <c r="AB51" s="118">
        <v>3199.4450000000002</v>
      </c>
      <c r="AC51" s="118">
        <v>10648.75</v>
      </c>
      <c r="AD51" s="118">
        <v>0</v>
      </c>
      <c r="AE51" s="118">
        <v>-4706.96</v>
      </c>
      <c r="AF51" s="118">
        <f t="shared" si="2"/>
        <v>338351.53499999997</v>
      </c>
      <c r="AG51" s="10"/>
      <c r="AH51" s="118">
        <f t="shared" si="3"/>
        <v>3007943.3170126691</v>
      </c>
      <c r="AJ51" s="103"/>
    </row>
    <row r="52" spans="1:37" s="49" customFormat="1" x14ac:dyDescent="0.25">
      <c r="A52" s="7" t="s">
        <v>55</v>
      </c>
      <c r="B52" s="67" t="s">
        <v>55</v>
      </c>
      <c r="C52" s="8">
        <v>3072150</v>
      </c>
      <c r="D52" s="7" t="s">
        <v>55</v>
      </c>
      <c r="E52" s="72">
        <v>1875002.4331747177</v>
      </c>
      <c r="F52" s="117">
        <v>75381.22950819676</v>
      </c>
      <c r="G52" s="117">
        <v>0</v>
      </c>
      <c r="H52" s="117">
        <v>0</v>
      </c>
      <c r="I52" s="117">
        <v>0</v>
      </c>
      <c r="J52" s="117">
        <v>0</v>
      </c>
      <c r="K52" s="117">
        <v>112500</v>
      </c>
      <c r="L52" s="117">
        <f t="shared" si="1"/>
        <v>2062883.6626829144</v>
      </c>
      <c r="M52" s="91"/>
      <c r="N52" s="72">
        <v>0</v>
      </c>
      <c r="O52" s="117">
        <v>0</v>
      </c>
      <c r="P52" s="117">
        <v>0</v>
      </c>
      <c r="Q52" s="117">
        <v>165358.45000000001</v>
      </c>
      <c r="R52" s="117"/>
      <c r="S52" s="117">
        <v>49106.359999999993</v>
      </c>
      <c r="T52" s="117">
        <v>0</v>
      </c>
      <c r="U52" s="118">
        <v>8133</v>
      </c>
      <c r="V52" s="118">
        <v>11433</v>
      </c>
      <c r="W52" s="118">
        <v>63566</v>
      </c>
      <c r="X52" s="118">
        <v>0</v>
      </c>
      <c r="Y52" s="118"/>
      <c r="Z52" s="118">
        <v>23726</v>
      </c>
      <c r="AA52" s="118">
        <v>45823</v>
      </c>
      <c r="AB52" s="118">
        <v>2960.5250000000001</v>
      </c>
      <c r="AC52" s="118">
        <v>9256</v>
      </c>
      <c r="AD52" s="118">
        <v>880</v>
      </c>
      <c r="AE52" s="118">
        <v>0</v>
      </c>
      <c r="AF52" s="118">
        <f t="shared" si="2"/>
        <v>380242.33500000002</v>
      </c>
      <c r="AG52" s="10"/>
      <c r="AH52" s="118">
        <f t="shared" si="3"/>
        <v>2443125.9976829146</v>
      </c>
      <c r="AJ52" s="103"/>
    </row>
    <row r="53" spans="1:37" s="49" customFormat="1" x14ac:dyDescent="0.25">
      <c r="A53" s="7" t="s">
        <v>56</v>
      </c>
      <c r="B53" s="67" t="s">
        <v>56</v>
      </c>
      <c r="C53" s="8">
        <v>3072170</v>
      </c>
      <c r="D53" s="7" t="s">
        <v>56</v>
      </c>
      <c r="E53" s="72">
        <v>1883931.5464819714</v>
      </c>
      <c r="F53" s="117">
        <v>121521.94808743167</v>
      </c>
      <c r="G53" s="117">
        <v>0</v>
      </c>
      <c r="H53" s="117">
        <v>0</v>
      </c>
      <c r="I53" s="117">
        <v>0</v>
      </c>
      <c r="J53" s="117">
        <v>0</v>
      </c>
      <c r="K53" s="117">
        <v>124080</v>
      </c>
      <c r="L53" s="117">
        <f t="shared" si="1"/>
        <v>2129533.4945694031</v>
      </c>
      <c r="M53" s="91"/>
      <c r="N53" s="72">
        <v>0</v>
      </c>
      <c r="O53" s="117">
        <v>0</v>
      </c>
      <c r="P53" s="117">
        <v>0</v>
      </c>
      <c r="Q53" s="117">
        <v>147208.95000000001</v>
      </c>
      <c r="R53" s="117"/>
      <c r="S53" s="117">
        <v>38533.200000000004</v>
      </c>
      <c r="T53" s="117">
        <v>0</v>
      </c>
      <c r="U53" s="118">
        <v>8021</v>
      </c>
      <c r="V53" s="118">
        <v>11282</v>
      </c>
      <c r="W53" s="118">
        <v>50438</v>
      </c>
      <c r="X53" s="118">
        <v>0</v>
      </c>
      <c r="Y53" s="118"/>
      <c r="Z53" s="118">
        <v>20479</v>
      </c>
      <c r="AA53" s="118">
        <v>39554</v>
      </c>
      <c r="AB53" s="118">
        <v>3064.4050000000002</v>
      </c>
      <c r="AC53" s="118">
        <v>8569.75</v>
      </c>
      <c r="AD53" s="118">
        <v>2640</v>
      </c>
      <c r="AE53" s="118">
        <v>-14339.36</v>
      </c>
      <c r="AF53" s="118">
        <f t="shared" si="2"/>
        <v>315450.94500000007</v>
      </c>
      <c r="AG53" s="10"/>
      <c r="AH53" s="118">
        <f t="shared" si="3"/>
        <v>2444984.4395694034</v>
      </c>
      <c r="AJ53" s="103"/>
    </row>
    <row r="54" spans="1:37" s="49" customFormat="1" x14ac:dyDescent="0.25">
      <c r="A54" s="7" t="s">
        <v>58</v>
      </c>
      <c r="B54" s="67" t="s">
        <v>58</v>
      </c>
      <c r="C54" s="8">
        <v>3072151</v>
      </c>
      <c r="D54" s="7" t="s">
        <v>58</v>
      </c>
      <c r="E54" s="72">
        <v>2515788.0804369999</v>
      </c>
      <c r="F54" s="117">
        <v>171146.62841530054</v>
      </c>
      <c r="G54" s="117">
        <v>0</v>
      </c>
      <c r="H54" s="117">
        <v>0</v>
      </c>
      <c r="I54" s="117">
        <v>0</v>
      </c>
      <c r="J54" s="117">
        <v>0</v>
      </c>
      <c r="K54" s="117">
        <v>155720</v>
      </c>
      <c r="L54" s="117">
        <f t="shared" si="1"/>
        <v>2842654.7088523004</v>
      </c>
      <c r="M54" s="91"/>
      <c r="N54" s="72">
        <v>0</v>
      </c>
      <c r="O54" s="117">
        <v>0</v>
      </c>
      <c r="P54" s="117">
        <v>0</v>
      </c>
      <c r="Q54" s="117">
        <v>75810.63</v>
      </c>
      <c r="R54" s="117"/>
      <c r="S54" s="117">
        <v>15537.6</v>
      </c>
      <c r="T54" s="117">
        <v>0</v>
      </c>
      <c r="U54" s="118">
        <v>8904</v>
      </c>
      <c r="V54" s="118">
        <v>12460</v>
      </c>
      <c r="W54" s="118">
        <v>90041</v>
      </c>
      <c r="X54" s="118">
        <v>0</v>
      </c>
      <c r="Y54" s="118"/>
      <c r="Z54" s="118">
        <v>30982</v>
      </c>
      <c r="AA54" s="118">
        <v>59838</v>
      </c>
      <c r="AB54" s="118">
        <v>2827.7049999999999</v>
      </c>
      <c r="AC54" s="118">
        <v>11366.5</v>
      </c>
      <c r="AD54" s="118">
        <v>6160</v>
      </c>
      <c r="AE54" s="118">
        <v>0</v>
      </c>
      <c r="AF54" s="118">
        <f t="shared" si="2"/>
        <v>313927.435</v>
      </c>
      <c r="AG54" s="10"/>
      <c r="AH54" s="118">
        <f t="shared" si="3"/>
        <v>3156582.1438523005</v>
      </c>
      <c r="AJ54" s="103"/>
    </row>
    <row r="55" spans="1:37" s="49" customFormat="1" x14ac:dyDescent="0.25">
      <c r="A55" s="7" t="s">
        <v>59</v>
      </c>
      <c r="B55" s="67" t="s">
        <v>59</v>
      </c>
      <c r="C55" s="8">
        <v>3072000</v>
      </c>
      <c r="D55" s="7" t="s">
        <v>59</v>
      </c>
      <c r="E55" s="72">
        <v>1884187.3682458126</v>
      </c>
      <c r="F55" s="117">
        <v>95167.12021857925</v>
      </c>
      <c r="G55" s="117">
        <v>0</v>
      </c>
      <c r="H55" s="117">
        <v>0</v>
      </c>
      <c r="I55" s="117">
        <v>0</v>
      </c>
      <c r="J55" s="117">
        <v>0</v>
      </c>
      <c r="K55" s="117">
        <v>94020</v>
      </c>
      <c r="L55" s="117">
        <f t="shared" si="1"/>
        <v>2073374.4884643918</v>
      </c>
      <c r="M55" s="91"/>
      <c r="N55" s="72">
        <v>0</v>
      </c>
      <c r="O55" s="117">
        <v>0</v>
      </c>
      <c r="P55" s="117">
        <v>0</v>
      </c>
      <c r="Q55" s="117">
        <v>112827.45000000001</v>
      </c>
      <c r="R55" s="117"/>
      <c r="S55" s="117">
        <v>19520.400000000001</v>
      </c>
      <c r="T55" s="117">
        <v>0</v>
      </c>
      <c r="U55" s="118">
        <v>8029</v>
      </c>
      <c r="V55" s="118">
        <v>11568</v>
      </c>
      <c r="W55" s="118">
        <v>59013</v>
      </c>
      <c r="X55" s="118">
        <v>0</v>
      </c>
      <c r="Y55" s="118"/>
      <c r="Z55" s="118">
        <v>24862.92</v>
      </c>
      <c r="AA55" s="118">
        <v>44994</v>
      </c>
      <c r="AB55" s="118">
        <v>0</v>
      </c>
      <c r="AC55" s="118">
        <v>0</v>
      </c>
      <c r="AD55" s="118">
        <v>2640</v>
      </c>
      <c r="AE55" s="118">
        <v>-9485.0300000000007</v>
      </c>
      <c r="AF55" s="118">
        <f t="shared" si="2"/>
        <v>273969.74</v>
      </c>
      <c r="AG55" s="10"/>
      <c r="AH55" s="118">
        <f t="shared" si="3"/>
        <v>2347344.228464392</v>
      </c>
      <c r="AJ55" s="103"/>
      <c r="AK55" s="49" t="s">
        <v>167</v>
      </c>
    </row>
    <row r="56" spans="1:37" s="49" customFormat="1" x14ac:dyDescent="0.25">
      <c r="A56" s="7" t="s">
        <v>60</v>
      </c>
      <c r="B56" s="67" t="s">
        <v>60</v>
      </c>
      <c r="C56" s="8">
        <v>3072171</v>
      </c>
      <c r="D56" s="7" t="s">
        <v>60</v>
      </c>
      <c r="E56" s="72">
        <v>3470078.1179894293</v>
      </c>
      <c r="F56" s="117">
        <v>68445.702185792339</v>
      </c>
      <c r="G56" s="117">
        <v>0</v>
      </c>
      <c r="H56" s="117">
        <v>0</v>
      </c>
      <c r="I56" s="117">
        <v>0</v>
      </c>
      <c r="J56" s="117">
        <v>0</v>
      </c>
      <c r="K56" s="117">
        <v>193020</v>
      </c>
      <c r="L56" s="117">
        <f t="shared" si="1"/>
        <v>3731543.8201752217</v>
      </c>
      <c r="M56" s="91"/>
      <c r="N56" s="72">
        <v>0</v>
      </c>
      <c r="O56" s="117">
        <v>0</v>
      </c>
      <c r="P56" s="117">
        <v>0</v>
      </c>
      <c r="Q56" s="117">
        <v>188189.25000000003</v>
      </c>
      <c r="R56" s="117"/>
      <c r="S56" s="117">
        <v>44613.1</v>
      </c>
      <c r="T56" s="117">
        <v>0</v>
      </c>
      <c r="U56" s="118">
        <v>9612</v>
      </c>
      <c r="V56" s="118">
        <v>13475</v>
      </c>
      <c r="W56" s="118">
        <v>133066</v>
      </c>
      <c r="X56" s="118">
        <v>0</v>
      </c>
      <c r="Y56" s="118"/>
      <c r="Z56" s="118">
        <v>44492</v>
      </c>
      <c r="AA56" s="118">
        <v>85930</v>
      </c>
      <c r="AB56" s="118">
        <v>2680.0549999999998</v>
      </c>
      <c r="AC56" s="118">
        <v>13866.25</v>
      </c>
      <c r="AD56" s="118">
        <v>440</v>
      </c>
      <c r="AE56" s="118">
        <v>0</v>
      </c>
      <c r="AF56" s="118">
        <f t="shared" si="2"/>
        <v>536363.65500000003</v>
      </c>
      <c r="AG56" s="10"/>
      <c r="AH56" s="118">
        <f t="shared" si="3"/>
        <v>4267907.4751752215</v>
      </c>
      <c r="AJ56" s="103"/>
    </row>
    <row r="57" spans="1:37" s="49" customFormat="1" x14ac:dyDescent="0.25">
      <c r="A57" s="7" t="s">
        <v>61</v>
      </c>
      <c r="B57" s="67" t="s">
        <v>61</v>
      </c>
      <c r="C57" s="8">
        <v>3077012</v>
      </c>
      <c r="D57" s="7" t="s">
        <v>61</v>
      </c>
      <c r="E57" s="72">
        <v>0</v>
      </c>
      <c r="F57" s="117">
        <v>0</v>
      </c>
      <c r="G57" s="117">
        <v>1572132.8199999749</v>
      </c>
      <c r="H57" s="117">
        <v>0</v>
      </c>
      <c r="I57" s="117">
        <v>107</v>
      </c>
      <c r="J57" s="117">
        <v>0</v>
      </c>
      <c r="K57" s="117">
        <v>47125</v>
      </c>
      <c r="L57" s="117">
        <f t="shared" si="1"/>
        <v>1619364.8199999749</v>
      </c>
      <c r="M57" s="91"/>
      <c r="N57" s="72">
        <v>950000.00000000012</v>
      </c>
      <c r="O57" s="117">
        <v>0</v>
      </c>
      <c r="P57" s="117">
        <v>0</v>
      </c>
      <c r="Q57" s="117">
        <v>0</v>
      </c>
      <c r="R57" s="117"/>
      <c r="S57" s="117">
        <v>0</v>
      </c>
      <c r="T57" s="117">
        <v>0</v>
      </c>
      <c r="U57" s="118">
        <v>6821</v>
      </c>
      <c r="V57" s="118">
        <v>9549</v>
      </c>
      <c r="W57" s="118">
        <v>6865</v>
      </c>
      <c r="X57" s="118">
        <v>8500</v>
      </c>
      <c r="Y57" s="118"/>
      <c r="Z57" s="118">
        <v>16598.52</v>
      </c>
      <c r="AA57" s="118">
        <v>31970</v>
      </c>
      <c r="AB57" s="118">
        <v>3116.3449999999998</v>
      </c>
      <c r="AC57" s="118">
        <v>7476.25</v>
      </c>
      <c r="AD57" s="118">
        <v>1320</v>
      </c>
      <c r="AE57" s="118">
        <v>-15482.23</v>
      </c>
      <c r="AF57" s="118">
        <f t="shared" si="2"/>
        <v>1026733.8850000001</v>
      </c>
      <c r="AG57" s="10"/>
      <c r="AH57" s="118">
        <f t="shared" si="3"/>
        <v>2646098.7049999749</v>
      </c>
      <c r="AJ57" s="103"/>
      <c r="AK57" s="49" t="s">
        <v>167</v>
      </c>
    </row>
    <row r="58" spans="1:37" s="49" customFormat="1" x14ac:dyDescent="0.25">
      <c r="A58" s="7" t="s">
        <v>62</v>
      </c>
      <c r="B58" s="67" t="s">
        <v>62</v>
      </c>
      <c r="C58" s="8">
        <v>3072153</v>
      </c>
      <c r="D58" s="7" t="s">
        <v>62</v>
      </c>
      <c r="E58" s="72">
        <v>1890497.8608204592</v>
      </c>
      <c r="F58" s="117">
        <v>22469.464480874311</v>
      </c>
      <c r="G58" s="117">
        <v>0</v>
      </c>
      <c r="H58" s="117">
        <v>0</v>
      </c>
      <c r="I58" s="117">
        <v>0</v>
      </c>
      <c r="J58" s="117">
        <v>0</v>
      </c>
      <c r="K58" s="117">
        <v>199920</v>
      </c>
      <c r="L58" s="117">
        <f t="shared" si="1"/>
        <v>2112887.3253013333</v>
      </c>
      <c r="M58" s="91"/>
      <c r="N58" s="72">
        <v>0</v>
      </c>
      <c r="O58" s="117">
        <v>0</v>
      </c>
      <c r="P58" s="117">
        <v>0</v>
      </c>
      <c r="Q58" s="117">
        <v>78623.439999999988</v>
      </c>
      <c r="R58" s="117"/>
      <c r="S58" s="117">
        <v>15580.8</v>
      </c>
      <c r="T58" s="117">
        <v>0</v>
      </c>
      <c r="U58" s="118">
        <v>8125</v>
      </c>
      <c r="V58" s="118">
        <v>11153</v>
      </c>
      <c r="W58" s="118">
        <v>45795</v>
      </c>
      <c r="X58" s="118">
        <v>0</v>
      </c>
      <c r="Y58" s="118"/>
      <c r="Z58" s="118">
        <v>19572</v>
      </c>
      <c r="AA58" s="118">
        <v>37802</v>
      </c>
      <c r="AB58" s="118">
        <v>3282.55</v>
      </c>
      <c r="AC58" s="118">
        <v>8779</v>
      </c>
      <c r="AD58" s="118">
        <v>3960</v>
      </c>
      <c r="AE58" s="118">
        <v>-12408.91</v>
      </c>
      <c r="AF58" s="118">
        <f t="shared" si="2"/>
        <v>220263.87999999998</v>
      </c>
      <c r="AG58" s="10"/>
      <c r="AH58" s="118">
        <f t="shared" si="3"/>
        <v>2333151.2053013332</v>
      </c>
      <c r="AJ58" s="103"/>
    </row>
    <row r="59" spans="1:37" s="49" customFormat="1" x14ac:dyDescent="0.25">
      <c r="A59" s="7" t="s">
        <v>63</v>
      </c>
      <c r="B59" s="67" t="s">
        <v>63</v>
      </c>
      <c r="C59" s="8">
        <v>3072173</v>
      </c>
      <c r="D59" s="7" t="s">
        <v>63</v>
      </c>
      <c r="E59" s="72">
        <v>2732703.2779990174</v>
      </c>
      <c r="F59" s="117">
        <v>90791.748633879761</v>
      </c>
      <c r="G59" s="117">
        <v>0</v>
      </c>
      <c r="H59" s="117">
        <v>0</v>
      </c>
      <c r="I59" s="117">
        <v>0</v>
      </c>
      <c r="J59" s="117">
        <v>0</v>
      </c>
      <c r="K59" s="117">
        <v>154440</v>
      </c>
      <c r="L59" s="117">
        <f t="shared" si="1"/>
        <v>2977935.0266328971</v>
      </c>
      <c r="M59" s="91"/>
      <c r="N59" s="72">
        <v>0</v>
      </c>
      <c r="O59" s="117">
        <v>0</v>
      </c>
      <c r="P59" s="117">
        <v>0</v>
      </c>
      <c r="Q59" s="117">
        <v>144602.9</v>
      </c>
      <c r="R59" s="117"/>
      <c r="S59" s="117">
        <v>44869.200000000004</v>
      </c>
      <c r="T59" s="117">
        <v>0</v>
      </c>
      <c r="U59" s="118">
        <v>8821</v>
      </c>
      <c r="V59" s="118">
        <v>12396</v>
      </c>
      <c r="W59" s="118">
        <v>106719</v>
      </c>
      <c r="X59" s="118">
        <v>0</v>
      </c>
      <c r="Y59" s="118"/>
      <c r="Z59" s="118">
        <v>32223</v>
      </c>
      <c r="AA59" s="118">
        <v>62235</v>
      </c>
      <c r="AB59" s="118">
        <v>3116.3449999999998</v>
      </c>
      <c r="AC59" s="118">
        <v>11164</v>
      </c>
      <c r="AD59" s="118">
        <v>2640</v>
      </c>
      <c r="AE59" s="118">
        <v>0</v>
      </c>
      <c r="AF59" s="118">
        <f t="shared" si="2"/>
        <v>428786.44499999995</v>
      </c>
      <c r="AG59" s="10"/>
      <c r="AH59" s="118">
        <f t="shared" si="3"/>
        <v>3406721.4716328969</v>
      </c>
      <c r="AJ59" s="103"/>
    </row>
    <row r="60" spans="1:37" s="49" customFormat="1" x14ac:dyDescent="0.25">
      <c r="A60" s="7" t="s">
        <v>64</v>
      </c>
      <c r="B60" s="67" t="s">
        <v>64</v>
      </c>
      <c r="C60" s="8">
        <v>3072174</v>
      </c>
      <c r="D60" s="7" t="s">
        <v>64</v>
      </c>
      <c r="E60" s="72">
        <v>2420553.8626718195</v>
      </c>
      <c r="F60" s="117">
        <v>119439.2049180328</v>
      </c>
      <c r="G60" s="117">
        <v>0</v>
      </c>
      <c r="H60" s="117">
        <v>0</v>
      </c>
      <c r="I60" s="117">
        <v>0</v>
      </c>
      <c r="J60" s="117">
        <v>0</v>
      </c>
      <c r="K60" s="117">
        <v>101860</v>
      </c>
      <c r="L60" s="117">
        <f t="shared" si="1"/>
        <v>2641853.0675898525</v>
      </c>
      <c r="M60" s="91"/>
      <c r="N60" s="72">
        <v>0</v>
      </c>
      <c r="O60" s="117">
        <v>0</v>
      </c>
      <c r="P60" s="117">
        <v>0</v>
      </c>
      <c r="Q60" s="117">
        <v>165135.49</v>
      </c>
      <c r="R60" s="117"/>
      <c r="S60" s="117">
        <v>56567.519999999997</v>
      </c>
      <c r="T60" s="117">
        <v>0</v>
      </c>
      <c r="U60" s="118">
        <v>8846</v>
      </c>
      <c r="V60" s="118">
        <v>12443</v>
      </c>
      <c r="W60" s="118">
        <v>102477</v>
      </c>
      <c r="X60" s="118">
        <v>0</v>
      </c>
      <c r="Y60" s="118"/>
      <c r="Z60" s="118">
        <v>31889</v>
      </c>
      <c r="AA60" s="118">
        <v>61590</v>
      </c>
      <c r="AB60" s="118">
        <v>2191.83</v>
      </c>
      <c r="AC60" s="118">
        <v>11321.5</v>
      </c>
      <c r="AD60" s="118">
        <v>0</v>
      </c>
      <c r="AE60" s="118">
        <v>-2171.5700000000002</v>
      </c>
      <c r="AF60" s="118">
        <f t="shared" si="2"/>
        <v>450289.77</v>
      </c>
      <c r="AG60" s="10"/>
      <c r="AH60" s="118">
        <f t="shared" si="3"/>
        <v>3092142.8375898525</v>
      </c>
      <c r="AJ60" s="103"/>
    </row>
    <row r="61" spans="1:37" s="49" customFormat="1" x14ac:dyDescent="0.25">
      <c r="A61" s="7" t="s">
        <v>65</v>
      </c>
      <c r="B61" s="67" t="s">
        <v>65</v>
      </c>
      <c r="C61" s="8">
        <v>3077010</v>
      </c>
      <c r="D61" s="7" t="s">
        <v>65</v>
      </c>
      <c r="E61" s="72">
        <v>0</v>
      </c>
      <c r="F61" s="117">
        <v>0</v>
      </c>
      <c r="G61" s="117">
        <v>2820632.4300000425</v>
      </c>
      <c r="H61" s="117">
        <v>0</v>
      </c>
      <c r="I61" s="117">
        <v>0</v>
      </c>
      <c r="J61" s="117">
        <v>0</v>
      </c>
      <c r="K61" s="117">
        <v>63360</v>
      </c>
      <c r="L61" s="117">
        <f t="shared" si="1"/>
        <v>2883992.4300000425</v>
      </c>
      <c r="M61" s="91"/>
      <c r="N61" s="72">
        <v>1308333.3333333335</v>
      </c>
      <c r="O61" s="117">
        <v>0</v>
      </c>
      <c r="P61" s="117">
        <v>163346.41999999998</v>
      </c>
      <c r="Q61" s="117">
        <v>0</v>
      </c>
      <c r="R61" s="117">
        <v>48282.63</v>
      </c>
      <c r="S61" s="117">
        <v>0</v>
      </c>
      <c r="T61" s="117">
        <v>0</v>
      </c>
      <c r="U61" s="118">
        <v>7121</v>
      </c>
      <c r="V61" s="118">
        <v>9975</v>
      </c>
      <c r="W61" s="118">
        <v>18080</v>
      </c>
      <c r="X61" s="118">
        <v>0</v>
      </c>
      <c r="Y61" s="118"/>
      <c r="Z61" s="118">
        <v>23198.94</v>
      </c>
      <c r="AA61" s="118">
        <v>45432</v>
      </c>
      <c r="AB61" s="118">
        <v>3116.3449999999998</v>
      </c>
      <c r="AC61" s="118">
        <v>8293</v>
      </c>
      <c r="AD61" s="118">
        <v>0</v>
      </c>
      <c r="AE61" s="118">
        <v>0</v>
      </c>
      <c r="AF61" s="118">
        <f t="shared" si="2"/>
        <v>1635178.6683333332</v>
      </c>
      <c r="AG61" s="10"/>
      <c r="AH61" s="118">
        <f t="shared" si="3"/>
        <v>4519171.0983333755</v>
      </c>
      <c r="AJ61" s="103"/>
      <c r="AK61" s="49" t="s">
        <v>167</v>
      </c>
    </row>
    <row r="62" spans="1:37" s="49" customFormat="1" x14ac:dyDescent="0.25">
      <c r="A62" s="7" t="s">
        <v>67</v>
      </c>
      <c r="B62" s="67" t="s">
        <v>67</v>
      </c>
      <c r="C62" s="8">
        <v>3072076</v>
      </c>
      <c r="D62" s="7" t="s">
        <v>67</v>
      </c>
      <c r="E62" s="72">
        <v>1659777.7218717718</v>
      </c>
      <c r="F62" s="117">
        <v>87133.751366120225</v>
      </c>
      <c r="G62" s="117">
        <v>0</v>
      </c>
      <c r="H62" s="117">
        <v>0</v>
      </c>
      <c r="I62" s="117">
        <v>0</v>
      </c>
      <c r="J62" s="117">
        <v>0</v>
      </c>
      <c r="K62" s="117">
        <v>156060</v>
      </c>
      <c r="L62" s="117">
        <f t="shared" si="1"/>
        <v>1902971.4732378921</v>
      </c>
      <c r="M62" s="91"/>
      <c r="N62" s="72">
        <v>0</v>
      </c>
      <c r="O62" s="117">
        <v>0</v>
      </c>
      <c r="P62" s="117">
        <v>0</v>
      </c>
      <c r="Q62" s="117">
        <v>93407.799999999988</v>
      </c>
      <c r="R62" s="117"/>
      <c r="S62" s="117">
        <v>31469.200000000001</v>
      </c>
      <c r="T62" s="117">
        <v>30060</v>
      </c>
      <c r="U62" s="118">
        <v>7925</v>
      </c>
      <c r="V62" s="118">
        <v>11159</v>
      </c>
      <c r="W62" s="118">
        <v>35797</v>
      </c>
      <c r="X62" s="118">
        <v>0</v>
      </c>
      <c r="Y62" s="118"/>
      <c r="Z62" s="118">
        <v>18283</v>
      </c>
      <c r="AA62" s="118">
        <v>35313</v>
      </c>
      <c r="AB62" s="118">
        <v>2898.2</v>
      </c>
      <c r="AC62" s="118">
        <v>8277.25</v>
      </c>
      <c r="AD62" s="118">
        <v>4840</v>
      </c>
      <c r="AE62" s="118">
        <v>0</v>
      </c>
      <c r="AF62" s="118">
        <f t="shared" si="2"/>
        <v>279429.45</v>
      </c>
      <c r="AG62" s="10"/>
      <c r="AH62" s="118">
        <f t="shared" si="3"/>
        <v>2182400.9232378923</v>
      </c>
      <c r="AJ62" s="103"/>
    </row>
    <row r="63" spans="1:37" s="49" customFormat="1" x14ac:dyDescent="0.25">
      <c r="A63" s="7" t="s">
        <v>68</v>
      </c>
      <c r="B63" s="67" t="s">
        <v>68</v>
      </c>
      <c r="C63" s="8">
        <v>3072182</v>
      </c>
      <c r="D63" s="7" t="s">
        <v>68</v>
      </c>
      <c r="E63" s="72">
        <v>2567769.3652516752</v>
      </c>
      <c r="F63" s="117">
        <v>66882.5</v>
      </c>
      <c r="G63" s="117">
        <v>0</v>
      </c>
      <c r="H63" s="117">
        <v>0</v>
      </c>
      <c r="I63" s="117">
        <v>0</v>
      </c>
      <c r="J63" s="117">
        <v>0</v>
      </c>
      <c r="K63" s="117">
        <v>139200</v>
      </c>
      <c r="L63" s="117">
        <f t="shared" si="1"/>
        <v>2773851.8652516752</v>
      </c>
      <c r="M63" s="91"/>
      <c r="N63" s="72">
        <v>0</v>
      </c>
      <c r="O63" s="117">
        <v>0</v>
      </c>
      <c r="P63" s="117">
        <v>0</v>
      </c>
      <c r="Q63" s="117">
        <v>108185.54999999999</v>
      </c>
      <c r="R63" s="117"/>
      <c r="S63" s="117">
        <v>29688</v>
      </c>
      <c r="T63" s="117">
        <v>0</v>
      </c>
      <c r="U63" s="118">
        <v>8883</v>
      </c>
      <c r="V63" s="118">
        <v>12483</v>
      </c>
      <c r="W63" s="118">
        <v>104170</v>
      </c>
      <c r="X63" s="118">
        <v>0</v>
      </c>
      <c r="Y63" s="118"/>
      <c r="Z63" s="118">
        <v>32271</v>
      </c>
      <c r="AA63" s="118">
        <v>62327</v>
      </c>
      <c r="AB63" s="118">
        <v>2181.44</v>
      </c>
      <c r="AC63" s="118">
        <v>11326</v>
      </c>
      <c r="AD63" s="118">
        <v>880</v>
      </c>
      <c r="AE63" s="118">
        <v>0</v>
      </c>
      <c r="AF63" s="118">
        <f t="shared" si="2"/>
        <v>372394.99</v>
      </c>
      <c r="AG63" s="10"/>
      <c r="AH63" s="118">
        <f t="shared" si="3"/>
        <v>3146246.8552516755</v>
      </c>
      <c r="AJ63" s="103"/>
    </row>
    <row r="64" spans="1:37" s="49" customFormat="1" x14ac:dyDescent="0.25">
      <c r="A64" s="7" t="s">
        <v>69</v>
      </c>
      <c r="B64" s="67" t="s">
        <v>69</v>
      </c>
      <c r="C64" s="8">
        <v>3073500</v>
      </c>
      <c r="D64" s="7" t="s">
        <v>69</v>
      </c>
      <c r="E64" s="72">
        <v>1602719.5456541642</v>
      </c>
      <c r="F64" s="117">
        <v>55888.131147541004</v>
      </c>
      <c r="G64" s="117">
        <v>0</v>
      </c>
      <c r="H64" s="117">
        <v>0</v>
      </c>
      <c r="I64" s="117">
        <v>0</v>
      </c>
      <c r="J64" s="117">
        <v>0</v>
      </c>
      <c r="K64" s="117">
        <v>37940</v>
      </c>
      <c r="L64" s="117">
        <f t="shared" si="1"/>
        <v>1696547.6768017053</v>
      </c>
      <c r="M64" s="91"/>
      <c r="N64" s="72">
        <v>0</v>
      </c>
      <c r="O64" s="117">
        <v>0</v>
      </c>
      <c r="P64" s="117">
        <v>0</v>
      </c>
      <c r="Q64" s="117">
        <v>93052.800000000003</v>
      </c>
      <c r="R64" s="117"/>
      <c r="S64" s="117">
        <v>31131.599999999999</v>
      </c>
      <c r="T64" s="117">
        <v>0</v>
      </c>
      <c r="U64" s="118">
        <v>8162</v>
      </c>
      <c r="V64" s="118">
        <v>11393</v>
      </c>
      <c r="W64" s="118">
        <v>78788</v>
      </c>
      <c r="X64" s="118">
        <v>0</v>
      </c>
      <c r="Y64" s="118"/>
      <c r="Z64" s="118">
        <v>21625</v>
      </c>
      <c r="AA64" s="118">
        <v>41767</v>
      </c>
      <c r="AB64" s="118">
        <v>0</v>
      </c>
      <c r="AC64" s="118">
        <v>0</v>
      </c>
      <c r="AD64" s="118">
        <v>2200</v>
      </c>
      <c r="AE64" s="118">
        <v>-2717.36</v>
      </c>
      <c r="AF64" s="118">
        <f t="shared" si="2"/>
        <v>285402.04000000004</v>
      </c>
      <c r="AG64" s="10"/>
      <c r="AH64" s="118">
        <f t="shared" si="3"/>
        <v>1981949.7168017053</v>
      </c>
      <c r="AJ64" s="103"/>
    </row>
    <row r="65" spans="1:37" s="49" customFormat="1" x14ac:dyDescent="0.25">
      <c r="A65" s="7" t="s">
        <v>70</v>
      </c>
      <c r="B65" s="67" t="s">
        <v>70</v>
      </c>
      <c r="C65" s="8">
        <v>3073512</v>
      </c>
      <c r="D65" s="7" t="s">
        <v>70</v>
      </c>
      <c r="E65" s="72">
        <v>1832253.1641144846</v>
      </c>
      <c r="F65" s="117">
        <v>22209.7595628415</v>
      </c>
      <c r="G65" s="117">
        <v>0</v>
      </c>
      <c r="H65" s="117">
        <v>0</v>
      </c>
      <c r="I65" s="117">
        <v>0</v>
      </c>
      <c r="J65" s="117">
        <v>0</v>
      </c>
      <c r="K65" s="117">
        <v>122760</v>
      </c>
      <c r="L65" s="117">
        <f t="shared" si="1"/>
        <v>1977222.9236773262</v>
      </c>
      <c r="M65" s="91"/>
      <c r="N65" s="72">
        <v>0</v>
      </c>
      <c r="O65" s="117">
        <v>0</v>
      </c>
      <c r="P65" s="117">
        <v>0</v>
      </c>
      <c r="Q65" s="117">
        <v>111414.15000000001</v>
      </c>
      <c r="R65" s="117"/>
      <c r="S65" s="117">
        <v>33361.199999999997</v>
      </c>
      <c r="T65" s="117">
        <v>0</v>
      </c>
      <c r="U65" s="118">
        <v>8121</v>
      </c>
      <c r="V65" s="118">
        <v>11323</v>
      </c>
      <c r="W65" s="118">
        <v>55426</v>
      </c>
      <c r="X65" s="118">
        <v>0</v>
      </c>
      <c r="Y65" s="118"/>
      <c r="Z65" s="118">
        <v>21768</v>
      </c>
      <c r="AA65" s="118">
        <v>42043</v>
      </c>
      <c r="AB65" s="118">
        <v>0</v>
      </c>
      <c r="AC65" s="118">
        <v>0</v>
      </c>
      <c r="AD65" s="118">
        <v>2640</v>
      </c>
      <c r="AE65" s="118">
        <v>0</v>
      </c>
      <c r="AF65" s="118">
        <f t="shared" si="2"/>
        <v>286096.34999999998</v>
      </c>
      <c r="AG65" s="10"/>
      <c r="AH65" s="118">
        <f t="shared" si="3"/>
        <v>2263319.2736773263</v>
      </c>
      <c r="AJ65" s="103"/>
    </row>
    <row r="66" spans="1:37" s="49" customFormat="1" x14ac:dyDescent="0.25">
      <c r="A66" s="7" t="s">
        <v>71</v>
      </c>
      <c r="B66" s="67" t="s">
        <v>71</v>
      </c>
      <c r="C66" s="8">
        <v>3072046</v>
      </c>
      <c r="D66" s="7" t="s">
        <v>71</v>
      </c>
      <c r="E66" s="72">
        <v>2527046.0846061092</v>
      </c>
      <c r="F66" s="117">
        <v>231379.59289617484</v>
      </c>
      <c r="G66" s="117">
        <v>0</v>
      </c>
      <c r="H66" s="117">
        <v>0</v>
      </c>
      <c r="I66" s="117">
        <v>0</v>
      </c>
      <c r="J66" s="117">
        <v>0</v>
      </c>
      <c r="K66" s="117">
        <v>101600</v>
      </c>
      <c r="L66" s="117">
        <f t="shared" si="1"/>
        <v>2860025.6775022838</v>
      </c>
      <c r="M66" s="91"/>
      <c r="N66" s="72">
        <v>0</v>
      </c>
      <c r="O66" s="117">
        <v>0</v>
      </c>
      <c r="P66" s="117">
        <v>0</v>
      </c>
      <c r="Q66" s="117">
        <v>160410.00000000003</v>
      </c>
      <c r="R66" s="117"/>
      <c r="S66" s="117">
        <v>53947.899999999994</v>
      </c>
      <c r="T66" s="117">
        <v>0</v>
      </c>
      <c r="U66" s="118">
        <v>8900</v>
      </c>
      <c r="V66" s="118">
        <v>12466</v>
      </c>
      <c r="W66" s="118">
        <v>97633</v>
      </c>
      <c r="X66" s="118">
        <v>0</v>
      </c>
      <c r="Y66" s="118"/>
      <c r="Z66" s="118">
        <v>32701</v>
      </c>
      <c r="AA66" s="118">
        <v>63157</v>
      </c>
      <c r="AB66" s="118">
        <v>2129.5</v>
      </c>
      <c r="AC66" s="118">
        <v>11551</v>
      </c>
      <c r="AD66" s="118">
        <v>7480</v>
      </c>
      <c r="AE66" s="118">
        <v>0</v>
      </c>
      <c r="AF66" s="118">
        <f t="shared" si="2"/>
        <v>450375.4</v>
      </c>
      <c r="AG66" s="10"/>
      <c r="AH66" s="118">
        <f t="shared" si="3"/>
        <v>3310401.0775022837</v>
      </c>
      <c r="AJ66" s="103"/>
    </row>
    <row r="67" spans="1:37" s="49" customFormat="1" x14ac:dyDescent="0.25">
      <c r="A67" s="7" t="s">
        <v>72</v>
      </c>
      <c r="B67" s="67" t="s">
        <v>72</v>
      </c>
      <c r="C67" s="8">
        <v>3072115</v>
      </c>
      <c r="D67" s="7" t="s">
        <v>72</v>
      </c>
      <c r="E67" s="72">
        <v>1863040.9890967237</v>
      </c>
      <c r="F67" s="117">
        <v>77354.483606557376</v>
      </c>
      <c r="G67" s="117">
        <v>0</v>
      </c>
      <c r="H67" s="117">
        <v>0</v>
      </c>
      <c r="I67" s="117">
        <v>0</v>
      </c>
      <c r="J67" s="117">
        <v>0</v>
      </c>
      <c r="K67" s="117">
        <v>104280</v>
      </c>
      <c r="L67" s="117">
        <f t="shared" si="1"/>
        <v>2044675.4727032811</v>
      </c>
      <c r="M67" s="91"/>
      <c r="N67" s="72">
        <v>0</v>
      </c>
      <c r="O67" s="117">
        <v>0</v>
      </c>
      <c r="P67" s="117">
        <v>0</v>
      </c>
      <c r="Q67" s="117">
        <v>0</v>
      </c>
      <c r="R67" s="117"/>
      <c r="S67" s="117">
        <v>0</v>
      </c>
      <c r="T67" s="117">
        <v>0</v>
      </c>
      <c r="U67" s="118">
        <v>8146</v>
      </c>
      <c r="V67" s="118">
        <v>11393</v>
      </c>
      <c r="W67" s="118">
        <v>63838</v>
      </c>
      <c r="X67" s="118">
        <v>0</v>
      </c>
      <c r="Y67" s="118"/>
      <c r="Z67" s="118">
        <v>19811</v>
      </c>
      <c r="AA67" s="118">
        <v>38263</v>
      </c>
      <c r="AB67" s="118">
        <v>3230.61</v>
      </c>
      <c r="AC67" s="118">
        <v>8657.5</v>
      </c>
      <c r="AD67" s="118">
        <v>3080</v>
      </c>
      <c r="AE67" s="118">
        <v>0</v>
      </c>
      <c r="AF67" s="118">
        <f t="shared" si="2"/>
        <v>156419.10999999999</v>
      </c>
      <c r="AG67" s="10"/>
      <c r="AH67" s="118">
        <f t="shared" si="3"/>
        <v>2201094.5827032812</v>
      </c>
      <c r="AJ67" s="103"/>
    </row>
    <row r="68" spans="1:37" s="49" customFormat="1" x14ac:dyDescent="0.25">
      <c r="A68" s="7" t="s">
        <v>73</v>
      </c>
      <c r="B68" s="67" t="s">
        <v>73</v>
      </c>
      <c r="C68" s="8">
        <v>3075404</v>
      </c>
      <c r="D68" s="7" t="s">
        <v>73</v>
      </c>
      <c r="E68" s="72">
        <v>4118783.3120257277</v>
      </c>
      <c r="F68" s="117">
        <v>57538.540983606566</v>
      </c>
      <c r="G68" s="117">
        <v>0</v>
      </c>
      <c r="H68" s="117">
        <v>233050</v>
      </c>
      <c r="I68" s="117">
        <v>5498</v>
      </c>
      <c r="J68" s="117">
        <v>0</v>
      </c>
      <c r="K68" s="117">
        <v>249010</v>
      </c>
      <c r="L68" s="117">
        <f t="shared" si="1"/>
        <v>4663879.8530093338</v>
      </c>
      <c r="M68" s="91"/>
      <c r="N68" s="72">
        <v>0</v>
      </c>
      <c r="O68" s="117">
        <v>0</v>
      </c>
      <c r="P68" s="117">
        <v>0</v>
      </c>
      <c r="Q68" s="117">
        <v>0</v>
      </c>
      <c r="R68" s="117"/>
      <c r="S68" s="117">
        <v>0</v>
      </c>
      <c r="T68" s="117">
        <v>0</v>
      </c>
      <c r="U68" s="118">
        <v>0</v>
      </c>
      <c r="V68" s="118">
        <v>0</v>
      </c>
      <c r="W68" s="118">
        <v>0</v>
      </c>
      <c r="X68" s="118">
        <v>13290</v>
      </c>
      <c r="Y68" s="118"/>
      <c r="Z68" s="118">
        <v>48212</v>
      </c>
      <c r="AA68" s="118">
        <v>89768</v>
      </c>
      <c r="AB68" s="118">
        <v>3594.18</v>
      </c>
      <c r="AC68" s="118">
        <v>17027.5</v>
      </c>
      <c r="AD68" s="118">
        <v>2200</v>
      </c>
      <c r="AE68" s="118">
        <v>0</v>
      </c>
      <c r="AF68" s="118">
        <f t="shared" si="2"/>
        <v>174091.68</v>
      </c>
      <c r="AG68" s="10"/>
      <c r="AH68" s="118">
        <f t="shared" si="3"/>
        <v>4837971.5330093335</v>
      </c>
      <c r="AJ68" s="103"/>
    </row>
    <row r="69" spans="1:37" s="49" customFormat="1" x14ac:dyDescent="0.25">
      <c r="A69" s="7" t="s">
        <v>74</v>
      </c>
      <c r="B69" s="67" t="s">
        <v>74</v>
      </c>
      <c r="C69" s="8">
        <v>3072175</v>
      </c>
      <c r="D69" s="7" t="s">
        <v>74</v>
      </c>
      <c r="E69" s="72">
        <v>2018891.65912</v>
      </c>
      <c r="F69" s="117">
        <v>138658.34426229505</v>
      </c>
      <c r="G69" s="117">
        <v>0</v>
      </c>
      <c r="H69" s="117">
        <v>0</v>
      </c>
      <c r="I69" s="117">
        <v>0</v>
      </c>
      <c r="J69" s="117">
        <v>0</v>
      </c>
      <c r="K69" s="117">
        <v>131280</v>
      </c>
      <c r="L69" s="117">
        <f t="shared" si="1"/>
        <v>2288830.0033822949</v>
      </c>
      <c r="M69" s="91"/>
      <c r="N69" s="72">
        <v>0</v>
      </c>
      <c r="O69" s="117">
        <v>0</v>
      </c>
      <c r="P69" s="117">
        <v>0</v>
      </c>
      <c r="Q69" s="117">
        <v>94950.450000000012</v>
      </c>
      <c r="R69" s="117"/>
      <c r="S69" s="117">
        <v>26572.799999999996</v>
      </c>
      <c r="T69" s="117">
        <v>0</v>
      </c>
      <c r="U69" s="118">
        <v>8379</v>
      </c>
      <c r="V69" s="118">
        <v>11725</v>
      </c>
      <c r="W69" s="118">
        <v>64312</v>
      </c>
      <c r="X69" s="118">
        <v>0</v>
      </c>
      <c r="Y69" s="118"/>
      <c r="Z69" s="118">
        <v>24394</v>
      </c>
      <c r="AA69" s="118">
        <v>47114</v>
      </c>
      <c r="AB69" s="118">
        <v>3386.4250000000002</v>
      </c>
      <c r="AC69" s="118">
        <v>9616</v>
      </c>
      <c r="AD69" s="118">
        <v>0</v>
      </c>
      <c r="AE69" s="118">
        <v>0</v>
      </c>
      <c r="AF69" s="118">
        <f t="shared" si="2"/>
        <v>290449.67499999999</v>
      </c>
      <c r="AG69" s="10"/>
      <c r="AH69" s="118">
        <f t="shared" si="3"/>
        <v>2579279.6783822947</v>
      </c>
      <c r="AJ69" s="103"/>
    </row>
    <row r="70" spans="1:37" s="49" customFormat="1" x14ac:dyDescent="0.25">
      <c r="A70" s="7" t="s">
        <v>75</v>
      </c>
      <c r="B70" s="67" t="s">
        <v>75</v>
      </c>
      <c r="C70" s="8">
        <v>3072033</v>
      </c>
      <c r="D70" s="7" t="s">
        <v>75</v>
      </c>
      <c r="E70" s="72">
        <v>1682435.3833790231</v>
      </c>
      <c r="F70" s="117">
        <v>134732.05737704912</v>
      </c>
      <c r="G70" s="117">
        <v>0</v>
      </c>
      <c r="H70" s="117">
        <v>0</v>
      </c>
      <c r="I70" s="117">
        <v>0</v>
      </c>
      <c r="J70" s="117">
        <v>0</v>
      </c>
      <c r="K70" s="117">
        <v>129660</v>
      </c>
      <c r="L70" s="117">
        <f t="shared" si="1"/>
        <v>1946827.4407560723</v>
      </c>
      <c r="M70" s="91"/>
      <c r="N70" s="72">
        <v>0</v>
      </c>
      <c r="O70" s="117">
        <v>0</v>
      </c>
      <c r="P70" s="117">
        <v>0</v>
      </c>
      <c r="Q70" s="117">
        <v>104322.45000000001</v>
      </c>
      <c r="R70" s="117"/>
      <c r="S70" s="117">
        <v>33979.199999999997</v>
      </c>
      <c r="T70" s="117">
        <v>0</v>
      </c>
      <c r="U70" s="118">
        <v>8079</v>
      </c>
      <c r="V70" s="118">
        <v>11148</v>
      </c>
      <c r="W70" s="118">
        <v>27750</v>
      </c>
      <c r="X70" s="118">
        <v>0</v>
      </c>
      <c r="Y70" s="118"/>
      <c r="Z70" s="118">
        <v>19429</v>
      </c>
      <c r="AA70" s="118">
        <v>37525</v>
      </c>
      <c r="AB70" s="118">
        <v>3604.57</v>
      </c>
      <c r="AC70" s="118">
        <v>8520.25</v>
      </c>
      <c r="AD70" s="118">
        <v>10560</v>
      </c>
      <c r="AE70" s="118">
        <v>0</v>
      </c>
      <c r="AF70" s="118">
        <f t="shared" si="2"/>
        <v>264917.47000000003</v>
      </c>
      <c r="AG70" s="10"/>
      <c r="AH70" s="118">
        <f t="shared" si="3"/>
        <v>2211744.9107560725</v>
      </c>
      <c r="AJ70" s="103"/>
    </row>
    <row r="71" spans="1:37" s="49" customFormat="1" x14ac:dyDescent="0.25">
      <c r="A71" s="7" t="s">
        <v>76</v>
      </c>
      <c r="B71" s="67" t="s">
        <v>76</v>
      </c>
      <c r="C71" s="8">
        <v>3073503</v>
      </c>
      <c r="D71" s="7" t="s">
        <v>76</v>
      </c>
      <c r="E71" s="72">
        <v>1722932.1333520736</v>
      </c>
      <c r="F71" s="117">
        <v>55298.2404371585</v>
      </c>
      <c r="G71" s="117">
        <v>0</v>
      </c>
      <c r="H71" s="117">
        <v>0</v>
      </c>
      <c r="I71" s="117">
        <v>0</v>
      </c>
      <c r="J71" s="117">
        <v>0</v>
      </c>
      <c r="K71" s="117">
        <v>74220</v>
      </c>
      <c r="L71" s="117">
        <f t="shared" si="1"/>
        <v>1852450.3737892322</v>
      </c>
      <c r="M71" s="91"/>
      <c r="N71" s="72">
        <v>0</v>
      </c>
      <c r="O71" s="117">
        <v>0</v>
      </c>
      <c r="P71" s="117">
        <v>0</v>
      </c>
      <c r="Q71" s="117">
        <v>109734.8</v>
      </c>
      <c r="R71" s="117"/>
      <c r="S71" s="117">
        <v>28522.799999999999</v>
      </c>
      <c r="T71" s="117">
        <v>0</v>
      </c>
      <c r="U71" s="118">
        <v>8167</v>
      </c>
      <c r="V71" s="118">
        <v>11433</v>
      </c>
      <c r="W71" s="118">
        <v>70830</v>
      </c>
      <c r="X71" s="118">
        <v>0</v>
      </c>
      <c r="Y71" s="118"/>
      <c r="Z71" s="118">
        <v>22437</v>
      </c>
      <c r="AA71" s="118">
        <v>43334</v>
      </c>
      <c r="AB71" s="118">
        <v>0</v>
      </c>
      <c r="AC71" s="118">
        <v>0</v>
      </c>
      <c r="AD71" s="118">
        <v>4840</v>
      </c>
      <c r="AE71" s="118">
        <v>0</v>
      </c>
      <c r="AF71" s="118">
        <f t="shared" si="2"/>
        <v>299298.59999999998</v>
      </c>
      <c r="AG71" s="10"/>
      <c r="AH71" s="118">
        <f t="shared" si="3"/>
        <v>2151748.9737892323</v>
      </c>
      <c r="AJ71" s="103"/>
    </row>
    <row r="72" spans="1:37" s="49" customFormat="1" x14ac:dyDescent="0.25">
      <c r="A72" s="7" t="s">
        <v>77</v>
      </c>
      <c r="B72" s="67" t="s">
        <v>77</v>
      </c>
      <c r="C72" s="8">
        <v>3072176</v>
      </c>
      <c r="D72" s="7" t="s">
        <v>77</v>
      </c>
      <c r="E72" s="72">
        <v>1914545.8740017668</v>
      </c>
      <c r="F72" s="117">
        <v>65969.631147540989</v>
      </c>
      <c r="G72" s="117">
        <v>0</v>
      </c>
      <c r="H72" s="117">
        <v>0</v>
      </c>
      <c r="I72" s="117">
        <v>0</v>
      </c>
      <c r="J72" s="117">
        <v>0</v>
      </c>
      <c r="K72" s="117">
        <v>140900</v>
      </c>
      <c r="L72" s="117">
        <f t="shared" si="1"/>
        <v>2121415.5051493077</v>
      </c>
      <c r="M72" s="91"/>
      <c r="N72" s="72">
        <v>0</v>
      </c>
      <c r="O72" s="117">
        <v>0</v>
      </c>
      <c r="P72" s="117">
        <v>0</v>
      </c>
      <c r="Q72" s="117">
        <v>108212.85</v>
      </c>
      <c r="R72" s="117"/>
      <c r="S72" s="117">
        <v>31511.999999999996</v>
      </c>
      <c r="T72" s="117">
        <v>0</v>
      </c>
      <c r="U72" s="118">
        <v>8133</v>
      </c>
      <c r="V72" s="118">
        <v>11381</v>
      </c>
      <c r="W72" s="118">
        <v>50528</v>
      </c>
      <c r="X72" s="118">
        <v>0</v>
      </c>
      <c r="Y72" s="118"/>
      <c r="Z72" s="118">
        <v>21578</v>
      </c>
      <c r="AA72" s="118">
        <v>41674</v>
      </c>
      <c r="AB72" s="118">
        <v>2939.75</v>
      </c>
      <c r="AC72" s="118">
        <v>8974.75</v>
      </c>
      <c r="AD72" s="118">
        <v>0</v>
      </c>
      <c r="AE72" s="118">
        <v>-2515.67</v>
      </c>
      <c r="AF72" s="118">
        <f t="shared" si="2"/>
        <v>282417.68</v>
      </c>
      <c r="AG72" s="10"/>
      <c r="AH72" s="118">
        <f t="shared" si="3"/>
        <v>2403833.1851493078</v>
      </c>
      <c r="AJ72" s="103"/>
    </row>
    <row r="73" spans="1:37" s="49" customFormat="1" x14ac:dyDescent="0.25">
      <c r="A73" s="7" t="s">
        <v>78</v>
      </c>
      <c r="B73" s="67" t="s">
        <v>78</v>
      </c>
      <c r="C73" s="8">
        <v>3073511</v>
      </c>
      <c r="D73" s="7" t="s">
        <v>78</v>
      </c>
      <c r="E73" s="72">
        <v>1118351.2336069681</v>
      </c>
      <c r="F73" s="117">
        <v>44152.527322404378</v>
      </c>
      <c r="G73" s="117">
        <v>0</v>
      </c>
      <c r="H73" s="117">
        <v>0</v>
      </c>
      <c r="I73" s="117">
        <v>0</v>
      </c>
      <c r="J73" s="117">
        <v>0</v>
      </c>
      <c r="K73" s="117">
        <v>120420</v>
      </c>
      <c r="L73" s="117">
        <f t="shared" si="1"/>
        <v>1282923.7609293724</v>
      </c>
      <c r="M73" s="91"/>
      <c r="N73" s="72">
        <v>0</v>
      </c>
      <c r="O73" s="117">
        <v>0</v>
      </c>
      <c r="P73" s="117">
        <v>0</v>
      </c>
      <c r="Q73" s="117">
        <v>94352.35</v>
      </c>
      <c r="R73" s="117"/>
      <c r="S73" s="117">
        <v>31338.400000000001</v>
      </c>
      <c r="T73" s="117">
        <v>0</v>
      </c>
      <c r="U73" s="118">
        <v>7375</v>
      </c>
      <c r="V73" s="118">
        <v>10378</v>
      </c>
      <c r="W73" s="118">
        <v>24855</v>
      </c>
      <c r="X73" s="118">
        <v>0</v>
      </c>
      <c r="Y73" s="118"/>
      <c r="Z73" s="118">
        <v>12221</v>
      </c>
      <c r="AA73" s="118">
        <v>23603</v>
      </c>
      <c r="AB73" s="118">
        <v>3511.08</v>
      </c>
      <c r="AC73" s="118">
        <v>6594.25</v>
      </c>
      <c r="AD73" s="118">
        <v>2200</v>
      </c>
      <c r="AE73" s="118">
        <v>0</v>
      </c>
      <c r="AF73" s="118">
        <f t="shared" si="2"/>
        <v>216428.08</v>
      </c>
      <c r="AG73" s="10"/>
      <c r="AH73" s="118">
        <f t="shared" si="3"/>
        <v>1499351.8409293725</v>
      </c>
      <c r="AJ73" s="103"/>
    </row>
    <row r="74" spans="1:37" s="49" customFormat="1" x14ac:dyDescent="0.25">
      <c r="A74" s="7" t="s">
        <v>80</v>
      </c>
      <c r="B74" s="67" t="s">
        <v>80</v>
      </c>
      <c r="C74" s="8">
        <v>3072121</v>
      </c>
      <c r="D74" s="7" t="s">
        <v>80</v>
      </c>
      <c r="E74" s="72">
        <v>2960360.2271011383</v>
      </c>
      <c r="F74" s="117">
        <v>149614.39617486339</v>
      </c>
      <c r="G74" s="117">
        <v>0</v>
      </c>
      <c r="H74" s="117">
        <v>0</v>
      </c>
      <c r="I74" s="117">
        <v>0</v>
      </c>
      <c r="J74" s="117">
        <v>0</v>
      </c>
      <c r="K74" s="117">
        <v>264260</v>
      </c>
      <c r="L74" s="117">
        <f t="shared" si="1"/>
        <v>3374234.6232760018</v>
      </c>
      <c r="M74" s="91"/>
      <c r="N74" s="72">
        <v>0</v>
      </c>
      <c r="O74" s="117">
        <v>0</v>
      </c>
      <c r="P74" s="117">
        <v>0</v>
      </c>
      <c r="Q74" s="117">
        <v>54846.900000000009</v>
      </c>
      <c r="R74" s="117"/>
      <c r="S74" s="117">
        <v>3150.4</v>
      </c>
      <c r="T74" s="117">
        <v>0</v>
      </c>
      <c r="U74" s="118">
        <v>8875</v>
      </c>
      <c r="V74" s="118">
        <v>12489</v>
      </c>
      <c r="W74" s="118">
        <v>89149</v>
      </c>
      <c r="X74" s="118">
        <v>0</v>
      </c>
      <c r="Y74" s="118"/>
      <c r="Z74" s="118">
        <v>32319</v>
      </c>
      <c r="AA74" s="118">
        <v>62419</v>
      </c>
      <c r="AB74" s="118">
        <v>3240.99</v>
      </c>
      <c r="AC74" s="118">
        <v>11256.25</v>
      </c>
      <c r="AD74" s="118">
        <v>0</v>
      </c>
      <c r="AE74" s="118">
        <v>0</v>
      </c>
      <c r="AF74" s="118">
        <f t="shared" si="2"/>
        <v>277745.54000000004</v>
      </c>
      <c r="AG74" s="10"/>
      <c r="AH74" s="118">
        <f t="shared" si="3"/>
        <v>3651980.1632760018</v>
      </c>
      <c r="AJ74" s="103"/>
    </row>
    <row r="75" spans="1:37" s="49" customFormat="1" x14ac:dyDescent="0.25">
      <c r="A75" s="7" t="s">
        <v>81</v>
      </c>
      <c r="B75" s="67" t="s">
        <v>81</v>
      </c>
      <c r="C75" s="8">
        <v>3072125</v>
      </c>
      <c r="D75" s="7" t="s">
        <v>81</v>
      </c>
      <c r="E75" s="72">
        <v>2434488.2030730806</v>
      </c>
      <c r="F75" s="117">
        <v>16096.24590163934</v>
      </c>
      <c r="G75" s="117">
        <v>0</v>
      </c>
      <c r="H75" s="117">
        <v>0</v>
      </c>
      <c r="I75" s="117">
        <v>0</v>
      </c>
      <c r="J75" s="117">
        <v>0</v>
      </c>
      <c r="K75" s="117">
        <v>220100</v>
      </c>
      <c r="L75" s="117">
        <f t="shared" si="1"/>
        <v>2670684.4489747202</v>
      </c>
      <c r="M75" s="91"/>
      <c r="N75" s="72">
        <v>126000</v>
      </c>
      <c r="O75" s="117">
        <v>123060.92999999983</v>
      </c>
      <c r="P75" s="117">
        <v>0</v>
      </c>
      <c r="Q75" s="117">
        <v>123128.39000000001</v>
      </c>
      <c r="R75" s="117"/>
      <c r="S75" s="117">
        <v>34216</v>
      </c>
      <c r="T75" s="117">
        <v>0</v>
      </c>
      <c r="U75" s="118">
        <v>8646</v>
      </c>
      <c r="V75" s="118">
        <v>12203</v>
      </c>
      <c r="W75" s="118">
        <v>68810</v>
      </c>
      <c r="X75" s="118">
        <v>0</v>
      </c>
      <c r="Y75" s="118"/>
      <c r="Z75" s="118">
        <v>28834</v>
      </c>
      <c r="AA75" s="118">
        <v>55689</v>
      </c>
      <c r="AB75" s="118">
        <v>2721.605</v>
      </c>
      <c r="AC75" s="118">
        <v>10583.5</v>
      </c>
      <c r="AD75" s="118">
        <v>8800</v>
      </c>
      <c r="AE75" s="118">
        <v>0</v>
      </c>
      <c r="AF75" s="118">
        <f t="shared" si="2"/>
        <v>602692.42499999981</v>
      </c>
      <c r="AG75" s="10"/>
      <c r="AH75" s="118">
        <f t="shared" si="3"/>
        <v>3273376.87397472</v>
      </c>
      <c r="AJ75" s="103"/>
    </row>
    <row r="76" spans="1:37" s="49" customFormat="1" x14ac:dyDescent="0.25">
      <c r="A76" s="7" t="s">
        <v>82</v>
      </c>
      <c r="B76" s="67" t="s">
        <v>82</v>
      </c>
      <c r="C76" s="8">
        <v>3072154</v>
      </c>
      <c r="D76" s="7" t="s">
        <v>82</v>
      </c>
      <c r="E76" s="72">
        <v>1780549.182704</v>
      </c>
      <c r="F76" s="117">
        <v>87434.142076502758</v>
      </c>
      <c r="G76" s="117">
        <v>0</v>
      </c>
      <c r="H76" s="117">
        <v>0</v>
      </c>
      <c r="I76" s="117">
        <v>0</v>
      </c>
      <c r="J76" s="117">
        <v>0</v>
      </c>
      <c r="K76" s="117">
        <v>130640</v>
      </c>
      <c r="L76" s="117">
        <f t="shared" si="1"/>
        <v>1998623.3247805028</v>
      </c>
      <c r="M76" s="91"/>
      <c r="N76" s="72">
        <v>0</v>
      </c>
      <c r="O76" s="117">
        <v>0</v>
      </c>
      <c r="P76" s="117">
        <v>0</v>
      </c>
      <c r="Q76" s="117">
        <v>80709.149999999994</v>
      </c>
      <c r="R76" s="117"/>
      <c r="S76" s="117">
        <v>17884.8</v>
      </c>
      <c r="T76" s="117">
        <v>0</v>
      </c>
      <c r="U76" s="118">
        <v>8242</v>
      </c>
      <c r="V76" s="118">
        <v>11387</v>
      </c>
      <c r="W76" s="118">
        <v>54917</v>
      </c>
      <c r="X76" s="118">
        <v>0</v>
      </c>
      <c r="Y76" s="118"/>
      <c r="Z76" s="118">
        <v>21100</v>
      </c>
      <c r="AA76" s="118">
        <v>40752</v>
      </c>
      <c r="AB76" s="118">
        <v>2783.9349999999999</v>
      </c>
      <c r="AC76" s="118">
        <v>9217.75</v>
      </c>
      <c r="AD76" s="118">
        <v>3520</v>
      </c>
      <c r="AE76" s="118">
        <v>0</v>
      </c>
      <c r="AF76" s="118">
        <f t="shared" si="2"/>
        <v>250513.63500000001</v>
      </c>
      <c r="AG76" s="10"/>
      <c r="AH76" s="118">
        <f t="shared" si="3"/>
        <v>2249136.9597805031</v>
      </c>
      <c r="AJ76" s="103"/>
    </row>
    <row r="77" spans="1:37" s="49" customFormat="1" x14ac:dyDescent="0.25">
      <c r="A77" s="7" t="s">
        <v>83</v>
      </c>
      <c r="B77" s="67" t="s">
        <v>83</v>
      </c>
      <c r="C77" s="8">
        <v>3077013</v>
      </c>
      <c r="D77" s="7" t="s">
        <v>83</v>
      </c>
      <c r="E77" s="72">
        <v>0</v>
      </c>
      <c r="F77" s="117">
        <v>0</v>
      </c>
      <c r="G77" s="117">
        <v>2600556.510000003</v>
      </c>
      <c r="H77" s="117">
        <v>0</v>
      </c>
      <c r="I77" s="117">
        <v>0</v>
      </c>
      <c r="J77" s="117">
        <v>0</v>
      </c>
      <c r="K77" s="117">
        <v>55275</v>
      </c>
      <c r="L77" s="117">
        <f t="shared" si="1"/>
        <v>2655831.510000003</v>
      </c>
      <c r="M77" s="91"/>
      <c r="N77" s="72">
        <v>1215000</v>
      </c>
      <c r="O77" s="117">
        <v>0</v>
      </c>
      <c r="P77" s="117">
        <v>0</v>
      </c>
      <c r="Q77" s="117">
        <v>0</v>
      </c>
      <c r="R77" s="117"/>
      <c r="S77" s="117">
        <v>0</v>
      </c>
      <c r="T77" s="117">
        <v>0</v>
      </c>
      <c r="U77" s="118">
        <v>6879</v>
      </c>
      <c r="V77" s="118">
        <v>9643</v>
      </c>
      <c r="W77" s="118">
        <v>7157</v>
      </c>
      <c r="X77" s="118">
        <v>6000</v>
      </c>
      <c r="Y77" s="118"/>
      <c r="Z77" s="118">
        <v>21964.79</v>
      </c>
      <c r="AA77" s="118">
        <v>43412</v>
      </c>
      <c r="AB77" s="118">
        <v>3116.3449999999998</v>
      </c>
      <c r="AC77" s="118">
        <v>7476.25</v>
      </c>
      <c r="AD77" s="118">
        <v>1320</v>
      </c>
      <c r="AE77" s="118">
        <v>0</v>
      </c>
      <c r="AF77" s="118">
        <f t="shared" si="2"/>
        <v>1321968.385</v>
      </c>
      <c r="AG77" s="10"/>
      <c r="AH77" s="118">
        <f t="shared" ref="AH77:AH108" si="4">AF77+L77</f>
        <v>3977799.8950000033</v>
      </c>
      <c r="AJ77" s="103"/>
      <c r="AK77" s="103" t="s">
        <v>167</v>
      </c>
    </row>
    <row r="78" spans="1:37" s="49" customFormat="1" x14ac:dyDescent="0.25">
      <c r="A78" s="7" t="s">
        <v>84</v>
      </c>
      <c r="B78" s="67" t="s">
        <v>84</v>
      </c>
      <c r="C78" s="8">
        <v>3077014</v>
      </c>
      <c r="D78" s="7" t="s">
        <v>84</v>
      </c>
      <c r="E78" s="72">
        <v>0</v>
      </c>
      <c r="F78" s="117">
        <v>0</v>
      </c>
      <c r="G78" s="117">
        <v>2741416.2599999933</v>
      </c>
      <c r="H78" s="117">
        <v>0</v>
      </c>
      <c r="I78" s="117">
        <v>3862</v>
      </c>
      <c r="J78" s="117">
        <v>0</v>
      </c>
      <c r="K78" s="117">
        <v>24310</v>
      </c>
      <c r="L78" s="117">
        <f t="shared" ref="L78:L108" si="5">SUM(E78:K78)</f>
        <v>2769588.2599999933</v>
      </c>
      <c r="M78" s="91"/>
      <c r="N78" s="72">
        <v>990000</v>
      </c>
      <c r="O78" s="117">
        <v>0</v>
      </c>
      <c r="P78" s="117">
        <v>0</v>
      </c>
      <c r="Q78" s="117">
        <v>0</v>
      </c>
      <c r="R78" s="117"/>
      <c r="S78" s="117">
        <v>0</v>
      </c>
      <c r="T78" s="117">
        <v>0</v>
      </c>
      <c r="U78" s="118">
        <v>0</v>
      </c>
      <c r="V78" s="118">
        <v>0</v>
      </c>
      <c r="W78" s="118">
        <v>0</v>
      </c>
      <c r="X78" s="118">
        <v>5077</v>
      </c>
      <c r="Y78" s="118"/>
      <c r="Z78" s="118">
        <v>17365.72</v>
      </c>
      <c r="AA78" s="118">
        <v>33316</v>
      </c>
      <c r="AB78" s="118">
        <v>3116.3449999999998</v>
      </c>
      <c r="AC78" s="118">
        <v>7172.5</v>
      </c>
      <c r="AD78" s="118">
        <v>0</v>
      </c>
      <c r="AE78" s="118">
        <v>0</v>
      </c>
      <c r="AF78" s="118">
        <f t="shared" ref="AF78:AF108" si="6">SUM(N78:AE78)</f>
        <v>1056047.5649999999</v>
      </c>
      <c r="AG78" s="10"/>
      <c r="AH78" s="118">
        <f t="shared" si="4"/>
        <v>3825635.8249999932</v>
      </c>
      <c r="AJ78" s="103"/>
      <c r="AK78" s="49" t="s">
        <v>167</v>
      </c>
    </row>
    <row r="79" spans="1:37" s="49" customFormat="1" x14ac:dyDescent="0.25">
      <c r="A79" s="7" t="s">
        <v>85</v>
      </c>
      <c r="B79" s="67" t="s">
        <v>85</v>
      </c>
      <c r="C79" s="8">
        <v>3073505</v>
      </c>
      <c r="D79" s="7" t="s">
        <v>85</v>
      </c>
      <c r="E79" s="72">
        <v>1011347.0524480001</v>
      </c>
      <c r="F79" s="117">
        <v>5322.3142076502791</v>
      </c>
      <c r="G79" s="117">
        <v>0</v>
      </c>
      <c r="H79" s="117">
        <v>0</v>
      </c>
      <c r="I79" s="117">
        <v>0</v>
      </c>
      <c r="J79" s="117">
        <v>0</v>
      </c>
      <c r="K79" s="117">
        <v>40920</v>
      </c>
      <c r="L79" s="117">
        <f t="shared" si="5"/>
        <v>1057589.3666556503</v>
      </c>
      <c r="M79" s="91"/>
      <c r="N79" s="72">
        <v>0</v>
      </c>
      <c r="O79" s="117">
        <v>0</v>
      </c>
      <c r="P79" s="117">
        <v>0</v>
      </c>
      <c r="Q79" s="117">
        <v>83718.750000000015</v>
      </c>
      <c r="R79" s="117"/>
      <c r="S79" s="117">
        <v>23762.400000000001</v>
      </c>
      <c r="T79" s="117">
        <v>0</v>
      </c>
      <c r="U79" s="118">
        <v>7408</v>
      </c>
      <c r="V79" s="118">
        <v>10372</v>
      </c>
      <c r="W79" s="118">
        <v>35179</v>
      </c>
      <c r="X79" s="118">
        <v>0</v>
      </c>
      <c r="Y79" s="118"/>
      <c r="Z79" s="118">
        <v>11792</v>
      </c>
      <c r="AA79" s="118">
        <v>22773</v>
      </c>
      <c r="AB79" s="118">
        <v>0</v>
      </c>
      <c r="AC79" s="118">
        <v>0</v>
      </c>
      <c r="AD79" s="118">
        <v>0</v>
      </c>
      <c r="AE79" s="118">
        <v>0</v>
      </c>
      <c r="AF79" s="118">
        <f t="shared" si="6"/>
        <v>195005.15000000002</v>
      </c>
      <c r="AG79" s="10"/>
      <c r="AH79" s="118">
        <f t="shared" si="4"/>
        <v>1252594.5166556505</v>
      </c>
      <c r="AJ79" s="103"/>
    </row>
    <row r="80" spans="1:37" s="49" customFormat="1" x14ac:dyDescent="0.25">
      <c r="A80" s="7" t="s">
        <v>86</v>
      </c>
      <c r="B80" s="67" t="s">
        <v>86</v>
      </c>
      <c r="C80" s="8">
        <v>3073506</v>
      </c>
      <c r="D80" s="7" t="s">
        <v>86</v>
      </c>
      <c r="E80" s="72">
        <v>2224305.5016334294</v>
      </c>
      <c r="F80" s="117">
        <v>119155.26229508198</v>
      </c>
      <c r="G80" s="117">
        <v>0</v>
      </c>
      <c r="H80" s="117">
        <v>0</v>
      </c>
      <c r="I80" s="117">
        <v>0</v>
      </c>
      <c r="J80" s="117">
        <v>0</v>
      </c>
      <c r="K80" s="117">
        <v>77880</v>
      </c>
      <c r="L80" s="117">
        <f t="shared" si="5"/>
        <v>2421340.7639285112</v>
      </c>
      <c r="M80" s="91"/>
      <c r="N80" s="72">
        <v>0</v>
      </c>
      <c r="O80" s="117">
        <v>0</v>
      </c>
      <c r="P80" s="117">
        <v>0</v>
      </c>
      <c r="Q80" s="117">
        <v>45014.850000000006</v>
      </c>
      <c r="R80" s="117"/>
      <c r="S80" s="117">
        <v>7166.4</v>
      </c>
      <c r="T80" s="117">
        <v>0</v>
      </c>
      <c r="U80" s="118">
        <v>8850</v>
      </c>
      <c r="V80" s="118">
        <v>12256</v>
      </c>
      <c r="W80" s="118">
        <v>77441</v>
      </c>
      <c r="X80" s="118">
        <v>0</v>
      </c>
      <c r="Y80" s="118"/>
      <c r="Z80" s="118">
        <v>28118</v>
      </c>
      <c r="AA80" s="118">
        <v>54306</v>
      </c>
      <c r="AB80" s="118">
        <v>0</v>
      </c>
      <c r="AC80" s="118">
        <v>0</v>
      </c>
      <c r="AD80" s="118">
        <v>0</v>
      </c>
      <c r="AE80" s="118">
        <v>0</v>
      </c>
      <c r="AF80" s="118">
        <f t="shared" si="6"/>
        <v>233152.25</v>
      </c>
      <c r="AG80" s="10"/>
      <c r="AH80" s="118">
        <f t="shared" si="4"/>
        <v>2654493.0139285112</v>
      </c>
      <c r="AJ80" s="103"/>
    </row>
    <row r="81" spans="1:37" s="49" customFormat="1" x14ac:dyDescent="0.25">
      <c r="A81" s="7" t="s">
        <v>87</v>
      </c>
      <c r="B81" s="67" t="s">
        <v>87</v>
      </c>
      <c r="C81" s="8">
        <v>3073504</v>
      </c>
      <c r="D81" s="7" t="s">
        <v>87</v>
      </c>
      <c r="E81" s="72">
        <v>1636567.9396154294</v>
      </c>
      <c r="F81" s="117">
        <v>36828.571038251357</v>
      </c>
      <c r="G81" s="117">
        <v>0</v>
      </c>
      <c r="H81" s="117">
        <v>0</v>
      </c>
      <c r="I81" s="117">
        <v>0</v>
      </c>
      <c r="J81" s="117">
        <v>0</v>
      </c>
      <c r="K81" s="117">
        <v>39600</v>
      </c>
      <c r="L81" s="117">
        <f t="shared" si="5"/>
        <v>1712996.5106536807</v>
      </c>
      <c r="M81" s="91"/>
      <c r="N81" s="72">
        <v>0</v>
      </c>
      <c r="O81" s="117">
        <v>0</v>
      </c>
      <c r="P81" s="117">
        <v>0</v>
      </c>
      <c r="Q81" s="117">
        <v>123431.85</v>
      </c>
      <c r="R81" s="117"/>
      <c r="S81" s="117">
        <v>44419.200000000004</v>
      </c>
      <c r="T81" s="117">
        <v>0</v>
      </c>
      <c r="U81" s="118">
        <v>8096</v>
      </c>
      <c r="V81" s="118">
        <v>11270</v>
      </c>
      <c r="W81" s="118">
        <v>60106</v>
      </c>
      <c r="X81" s="118">
        <v>0</v>
      </c>
      <c r="Y81" s="118"/>
      <c r="Z81" s="118">
        <v>20241</v>
      </c>
      <c r="AA81" s="118">
        <v>39093</v>
      </c>
      <c r="AB81" s="118">
        <v>0</v>
      </c>
      <c r="AC81" s="118">
        <v>0</v>
      </c>
      <c r="AD81" s="118">
        <v>0</v>
      </c>
      <c r="AE81" s="118">
        <v>0</v>
      </c>
      <c r="AF81" s="118">
        <f t="shared" si="6"/>
        <v>306657.05000000005</v>
      </c>
      <c r="AG81" s="10"/>
      <c r="AH81" s="118">
        <f t="shared" si="4"/>
        <v>2019653.5606536807</v>
      </c>
      <c r="AJ81" s="103"/>
    </row>
    <row r="82" spans="1:37" s="49" customFormat="1" x14ac:dyDescent="0.25">
      <c r="A82" s="7" t="s">
        <v>88</v>
      </c>
      <c r="B82" s="67" t="s">
        <v>88</v>
      </c>
      <c r="C82" s="8">
        <v>3072058</v>
      </c>
      <c r="D82" s="7" t="s">
        <v>88</v>
      </c>
      <c r="E82" s="72">
        <v>2027788.4564212023</v>
      </c>
      <c r="F82" s="117">
        <v>109933.45355191256</v>
      </c>
      <c r="G82" s="117">
        <v>0</v>
      </c>
      <c r="H82" s="117">
        <v>0</v>
      </c>
      <c r="I82" s="117">
        <v>0</v>
      </c>
      <c r="J82" s="117">
        <v>0</v>
      </c>
      <c r="K82" s="117">
        <v>210820</v>
      </c>
      <c r="L82" s="117">
        <f t="shared" si="5"/>
        <v>2348541.9099731147</v>
      </c>
      <c r="M82" s="91"/>
      <c r="N82" s="72">
        <v>150000</v>
      </c>
      <c r="O82" s="117">
        <v>130289.86000000002</v>
      </c>
      <c r="P82" s="117">
        <v>53000</v>
      </c>
      <c r="Q82" s="117">
        <v>129843.45000000001</v>
      </c>
      <c r="R82" s="117"/>
      <c r="S82" s="117">
        <v>36920.400000000001</v>
      </c>
      <c r="T82" s="117">
        <v>0</v>
      </c>
      <c r="U82" s="118">
        <v>8112</v>
      </c>
      <c r="V82" s="118">
        <v>11340</v>
      </c>
      <c r="W82" s="118">
        <v>53660</v>
      </c>
      <c r="X82" s="118">
        <v>0</v>
      </c>
      <c r="Y82" s="118"/>
      <c r="Z82" s="118">
        <v>21625</v>
      </c>
      <c r="AA82" s="118">
        <v>41767</v>
      </c>
      <c r="AB82" s="118">
        <v>3448.7550000000001</v>
      </c>
      <c r="AC82" s="118">
        <v>9116.5</v>
      </c>
      <c r="AD82" s="118">
        <v>2640</v>
      </c>
      <c r="AE82" s="118">
        <v>0</v>
      </c>
      <c r="AF82" s="118">
        <f t="shared" si="6"/>
        <v>651762.96499999997</v>
      </c>
      <c r="AG82" s="10"/>
      <c r="AH82" s="118">
        <f t="shared" si="4"/>
        <v>3000304.8749731146</v>
      </c>
      <c r="AJ82" s="103"/>
    </row>
    <row r="83" spans="1:37" s="49" customFormat="1" x14ac:dyDescent="0.25">
      <c r="A83" s="7" t="s">
        <v>89</v>
      </c>
      <c r="B83" s="67" t="s">
        <v>89</v>
      </c>
      <c r="C83" s="8">
        <v>3073507</v>
      </c>
      <c r="D83" s="7" t="s">
        <v>89</v>
      </c>
      <c r="E83" s="72">
        <v>2462228.0570375002</v>
      </c>
      <c r="F83" s="117">
        <v>84387.49453551913</v>
      </c>
      <c r="G83" s="117">
        <v>0</v>
      </c>
      <c r="H83" s="117">
        <v>0</v>
      </c>
      <c r="I83" s="117">
        <v>0</v>
      </c>
      <c r="J83" s="117">
        <v>0</v>
      </c>
      <c r="K83" s="117">
        <v>52800</v>
      </c>
      <c r="L83" s="117">
        <f t="shared" si="5"/>
        <v>2599415.5515730195</v>
      </c>
      <c r="M83" s="91"/>
      <c r="N83" s="72">
        <v>0</v>
      </c>
      <c r="O83" s="117">
        <v>0</v>
      </c>
      <c r="P83" s="117">
        <v>0</v>
      </c>
      <c r="Q83" s="117">
        <v>94359.099999999991</v>
      </c>
      <c r="R83" s="117"/>
      <c r="S83" s="117">
        <v>29727.1</v>
      </c>
      <c r="T83" s="117">
        <v>0</v>
      </c>
      <c r="U83" s="118">
        <v>8729</v>
      </c>
      <c r="V83" s="118">
        <v>12419</v>
      </c>
      <c r="W83" s="118">
        <v>110379</v>
      </c>
      <c r="X83" s="118">
        <v>0</v>
      </c>
      <c r="Y83" s="118"/>
      <c r="Z83" s="118">
        <v>30887</v>
      </c>
      <c r="AA83" s="118">
        <v>59653</v>
      </c>
      <c r="AB83" s="118">
        <v>0</v>
      </c>
      <c r="AC83" s="118">
        <v>0</v>
      </c>
      <c r="AD83" s="118">
        <v>440</v>
      </c>
      <c r="AE83" s="118">
        <v>0</v>
      </c>
      <c r="AF83" s="118">
        <f t="shared" si="6"/>
        <v>346593.19999999995</v>
      </c>
      <c r="AG83" s="10"/>
      <c r="AH83" s="118">
        <f t="shared" si="4"/>
        <v>2946008.7515730197</v>
      </c>
      <c r="AJ83" s="103"/>
    </row>
    <row r="84" spans="1:37" s="49" customFormat="1" x14ac:dyDescent="0.25">
      <c r="A84" s="7" t="s">
        <v>90</v>
      </c>
      <c r="B84" s="67" t="s">
        <v>90</v>
      </c>
      <c r="C84" s="8">
        <v>3072059</v>
      </c>
      <c r="D84" s="7" t="s">
        <v>90</v>
      </c>
      <c r="E84" s="72">
        <v>1969829.5537116707</v>
      </c>
      <c r="F84" s="117">
        <v>143242.51912568312</v>
      </c>
      <c r="G84" s="117">
        <v>0</v>
      </c>
      <c r="H84" s="117">
        <v>0</v>
      </c>
      <c r="I84" s="117">
        <v>0</v>
      </c>
      <c r="J84" s="117">
        <v>0</v>
      </c>
      <c r="K84" s="117">
        <v>126980</v>
      </c>
      <c r="L84" s="117">
        <f t="shared" si="5"/>
        <v>2240052.0728373537</v>
      </c>
      <c r="M84" s="91"/>
      <c r="N84" s="72">
        <v>0</v>
      </c>
      <c r="O84" s="117">
        <v>0</v>
      </c>
      <c r="P84" s="117">
        <v>0</v>
      </c>
      <c r="Q84" s="117">
        <v>92379</v>
      </c>
      <c r="R84" s="117"/>
      <c r="S84" s="117">
        <v>19372.8</v>
      </c>
      <c r="T84" s="117">
        <v>0</v>
      </c>
      <c r="U84" s="118">
        <v>8242</v>
      </c>
      <c r="V84" s="118">
        <v>11538</v>
      </c>
      <c r="W84" s="118">
        <v>82994</v>
      </c>
      <c r="X84" s="118">
        <v>0</v>
      </c>
      <c r="Y84" s="118"/>
      <c r="Z84" s="118">
        <v>24442</v>
      </c>
      <c r="AA84" s="118">
        <v>47206</v>
      </c>
      <c r="AB84" s="118">
        <v>2929.3649999999998</v>
      </c>
      <c r="AC84" s="118">
        <v>9251.5</v>
      </c>
      <c r="AD84" s="118">
        <v>8800</v>
      </c>
      <c r="AE84" s="118">
        <v>0</v>
      </c>
      <c r="AF84" s="118">
        <f t="shared" si="6"/>
        <v>307154.66499999998</v>
      </c>
      <c r="AG84" s="10"/>
      <c r="AH84" s="118">
        <f t="shared" si="4"/>
        <v>2547206.7378373537</v>
      </c>
      <c r="AJ84" s="103"/>
    </row>
    <row r="85" spans="1:37" s="49" customFormat="1" x14ac:dyDescent="0.25">
      <c r="A85" s="7" t="s">
        <v>91</v>
      </c>
      <c r="B85" s="67" t="s">
        <v>91</v>
      </c>
      <c r="C85" s="8">
        <v>3072003</v>
      </c>
      <c r="D85" s="7" t="s">
        <v>91</v>
      </c>
      <c r="E85" s="72">
        <v>804351.76945499307</v>
      </c>
      <c r="F85" s="117">
        <v>26914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f t="shared" si="5"/>
        <v>831265.76945499307</v>
      </c>
      <c r="M85" s="91"/>
      <c r="N85" s="72">
        <v>0</v>
      </c>
      <c r="O85" s="117">
        <v>0</v>
      </c>
      <c r="P85" s="117">
        <v>0</v>
      </c>
      <c r="Q85" s="117">
        <v>0</v>
      </c>
      <c r="R85" s="117"/>
      <c r="S85" s="117">
        <v>0</v>
      </c>
      <c r="T85" s="117">
        <v>0</v>
      </c>
      <c r="U85" s="118">
        <v>0</v>
      </c>
      <c r="V85" s="118">
        <v>0</v>
      </c>
      <c r="W85" s="118">
        <v>0</v>
      </c>
      <c r="X85" s="118">
        <v>0</v>
      </c>
      <c r="Y85" s="118"/>
      <c r="Z85" s="118"/>
      <c r="AA85" s="118">
        <v>0</v>
      </c>
      <c r="AB85" s="118">
        <v>0</v>
      </c>
      <c r="AC85" s="118">
        <v>0</v>
      </c>
      <c r="AD85" s="118">
        <v>0</v>
      </c>
      <c r="AE85" s="118">
        <v>0</v>
      </c>
      <c r="AF85" s="118">
        <f t="shared" si="6"/>
        <v>0</v>
      </c>
      <c r="AG85" s="10"/>
      <c r="AH85" s="118">
        <f t="shared" si="4"/>
        <v>831265.76945499307</v>
      </c>
      <c r="AJ85" s="103"/>
    </row>
    <row r="86" spans="1:37" s="49" customFormat="1" x14ac:dyDescent="0.25">
      <c r="A86" s="7" t="s">
        <v>92</v>
      </c>
      <c r="B86" s="67" t="s">
        <v>92</v>
      </c>
      <c r="C86" s="8">
        <v>3073508</v>
      </c>
      <c r="D86" s="7" t="s">
        <v>92</v>
      </c>
      <c r="E86" s="72">
        <v>2475560.9338790365</v>
      </c>
      <c r="F86" s="117">
        <v>77234.322404371575</v>
      </c>
      <c r="G86" s="117">
        <v>0</v>
      </c>
      <c r="H86" s="117">
        <v>0</v>
      </c>
      <c r="I86" s="117">
        <v>0</v>
      </c>
      <c r="J86" s="117">
        <v>0</v>
      </c>
      <c r="K86" s="117">
        <v>84140</v>
      </c>
      <c r="L86" s="117">
        <f t="shared" si="5"/>
        <v>2636935.256283408</v>
      </c>
      <c r="M86" s="91"/>
      <c r="N86" s="72">
        <v>0</v>
      </c>
      <c r="O86" s="117">
        <v>0</v>
      </c>
      <c r="P86" s="117">
        <v>0</v>
      </c>
      <c r="Q86" s="117">
        <v>100551.42000000001</v>
      </c>
      <c r="R86" s="117"/>
      <c r="S86" s="117">
        <v>24414.7</v>
      </c>
      <c r="T86" s="117">
        <v>0</v>
      </c>
      <c r="U86" s="118">
        <v>8804</v>
      </c>
      <c r="V86" s="118">
        <v>12233</v>
      </c>
      <c r="W86" s="118">
        <v>99837</v>
      </c>
      <c r="X86" s="118">
        <v>0</v>
      </c>
      <c r="Y86" s="118"/>
      <c r="Z86" s="118">
        <v>29645</v>
      </c>
      <c r="AA86" s="118">
        <v>57256</v>
      </c>
      <c r="AB86" s="118">
        <v>0</v>
      </c>
      <c r="AC86" s="118">
        <v>0</v>
      </c>
      <c r="AD86" s="118">
        <v>440</v>
      </c>
      <c r="AE86" s="118">
        <v>0</v>
      </c>
      <c r="AF86" s="118">
        <f t="shared" si="6"/>
        <v>333181.12</v>
      </c>
      <c r="AG86" s="10"/>
      <c r="AH86" s="118">
        <f t="shared" si="4"/>
        <v>2970116.3762834081</v>
      </c>
      <c r="AJ86" s="103"/>
    </row>
    <row r="87" spans="1:37" s="49" customFormat="1" x14ac:dyDescent="0.25">
      <c r="A87" s="7" t="s">
        <v>93</v>
      </c>
      <c r="B87" s="67" t="s">
        <v>93</v>
      </c>
      <c r="C87" s="8">
        <v>3073509</v>
      </c>
      <c r="D87" s="7" t="s">
        <v>93</v>
      </c>
      <c r="E87" s="72">
        <v>1854543.1475748252</v>
      </c>
      <c r="F87" s="117">
        <v>125247.95081967217</v>
      </c>
      <c r="G87" s="117">
        <v>0</v>
      </c>
      <c r="H87" s="117">
        <v>0</v>
      </c>
      <c r="I87" s="117">
        <v>0</v>
      </c>
      <c r="J87" s="117">
        <v>0</v>
      </c>
      <c r="K87" s="117">
        <v>105900</v>
      </c>
      <c r="L87" s="117">
        <f t="shared" si="5"/>
        <v>2085691.0983944973</v>
      </c>
      <c r="M87" s="91"/>
      <c r="N87" s="72">
        <v>0</v>
      </c>
      <c r="O87" s="117">
        <v>0</v>
      </c>
      <c r="P87" s="117">
        <v>0</v>
      </c>
      <c r="Q87" s="117">
        <v>102133.05</v>
      </c>
      <c r="R87" s="117"/>
      <c r="S87" s="117">
        <v>33082.539999999994</v>
      </c>
      <c r="T87" s="117">
        <v>0</v>
      </c>
      <c r="U87" s="118">
        <v>8283</v>
      </c>
      <c r="V87" s="118">
        <v>11416</v>
      </c>
      <c r="W87" s="118">
        <v>57102</v>
      </c>
      <c r="X87" s="118">
        <v>0</v>
      </c>
      <c r="Y87" s="118"/>
      <c r="Z87" s="118">
        <v>21530</v>
      </c>
      <c r="AA87" s="118">
        <v>41582</v>
      </c>
      <c r="AB87" s="118">
        <v>0</v>
      </c>
      <c r="AC87" s="118">
        <v>0</v>
      </c>
      <c r="AD87" s="118">
        <v>6600</v>
      </c>
      <c r="AE87" s="118">
        <v>-14724.61</v>
      </c>
      <c r="AF87" s="118">
        <f t="shared" si="6"/>
        <v>267003.98</v>
      </c>
      <c r="AG87" s="10"/>
      <c r="AH87" s="118">
        <f t="shared" si="4"/>
        <v>2352695.0783944973</v>
      </c>
      <c r="AJ87" s="103"/>
    </row>
    <row r="88" spans="1:37" s="49" customFormat="1" x14ac:dyDescent="0.25">
      <c r="A88" s="7" t="s">
        <v>94</v>
      </c>
      <c r="B88" s="67" t="s">
        <v>94</v>
      </c>
      <c r="C88" s="8">
        <v>3072177</v>
      </c>
      <c r="D88" s="7" t="s">
        <v>94</v>
      </c>
      <c r="E88" s="72">
        <v>1980710.7011351511</v>
      </c>
      <c r="F88" s="117">
        <v>35548.428961748628</v>
      </c>
      <c r="G88" s="117">
        <v>0</v>
      </c>
      <c r="H88" s="117">
        <v>0</v>
      </c>
      <c r="I88" s="117">
        <v>0</v>
      </c>
      <c r="J88" s="117">
        <v>0</v>
      </c>
      <c r="K88" s="117">
        <v>165940</v>
      </c>
      <c r="L88" s="117">
        <f t="shared" si="5"/>
        <v>2182199.1300968998</v>
      </c>
      <c r="M88" s="91"/>
      <c r="N88" s="72">
        <v>0</v>
      </c>
      <c r="O88" s="117">
        <v>0</v>
      </c>
      <c r="P88" s="117">
        <v>0</v>
      </c>
      <c r="Q88" s="117">
        <v>68449.45</v>
      </c>
      <c r="R88" s="117"/>
      <c r="S88" s="117">
        <v>38753.5</v>
      </c>
      <c r="T88" s="117">
        <v>0</v>
      </c>
      <c r="U88" s="118">
        <v>8425</v>
      </c>
      <c r="V88" s="118">
        <v>11527</v>
      </c>
      <c r="W88" s="118">
        <v>49017</v>
      </c>
      <c r="X88" s="118">
        <v>0</v>
      </c>
      <c r="Y88" s="118"/>
      <c r="Z88" s="118">
        <v>22103</v>
      </c>
      <c r="AA88" s="118">
        <v>42689</v>
      </c>
      <c r="AB88" s="118">
        <v>4165.51</v>
      </c>
      <c r="AC88" s="118">
        <v>9517</v>
      </c>
      <c r="AD88" s="118">
        <v>0</v>
      </c>
      <c r="AE88" s="118">
        <v>0</v>
      </c>
      <c r="AF88" s="118">
        <f t="shared" si="6"/>
        <v>254646.46000000002</v>
      </c>
      <c r="AG88" s="10"/>
      <c r="AH88" s="118">
        <f t="shared" si="4"/>
        <v>2436845.5900968998</v>
      </c>
      <c r="AJ88" s="103"/>
    </row>
    <row r="89" spans="1:37" s="49" customFormat="1" x14ac:dyDescent="0.25">
      <c r="A89" s="7" t="s">
        <v>96</v>
      </c>
      <c r="B89" s="67" t="s">
        <v>96</v>
      </c>
      <c r="C89" s="8">
        <v>3072181</v>
      </c>
      <c r="D89" s="7" t="s">
        <v>96</v>
      </c>
      <c r="E89" s="72">
        <v>1853039.6787715736</v>
      </c>
      <c r="F89" s="117">
        <v>89796.349726775952</v>
      </c>
      <c r="G89" s="117">
        <v>0</v>
      </c>
      <c r="H89" s="117">
        <v>0</v>
      </c>
      <c r="I89" s="117">
        <v>0</v>
      </c>
      <c r="J89" s="117">
        <v>0</v>
      </c>
      <c r="K89" s="117">
        <v>194040</v>
      </c>
      <c r="L89" s="117">
        <f t="shared" si="5"/>
        <v>2136876.0284983497</v>
      </c>
      <c r="M89" s="91"/>
      <c r="N89" s="72">
        <v>0</v>
      </c>
      <c r="O89" s="117">
        <v>0</v>
      </c>
      <c r="P89" s="117">
        <v>0</v>
      </c>
      <c r="Q89" s="117">
        <v>74301.149999999994</v>
      </c>
      <c r="R89" s="117"/>
      <c r="S89" s="117">
        <v>37454.400000000001</v>
      </c>
      <c r="T89" s="117">
        <v>0</v>
      </c>
      <c r="U89" s="118">
        <v>8108</v>
      </c>
      <c r="V89" s="118">
        <v>11223</v>
      </c>
      <c r="W89" s="118">
        <v>43828</v>
      </c>
      <c r="X89" s="118">
        <v>0</v>
      </c>
      <c r="Y89" s="118"/>
      <c r="Z89" s="118">
        <v>19382</v>
      </c>
      <c r="AA89" s="118">
        <v>37433</v>
      </c>
      <c r="AB89" s="118">
        <v>3417.59</v>
      </c>
      <c r="AC89" s="118">
        <v>8767.75</v>
      </c>
      <c r="AD89" s="118">
        <v>0</v>
      </c>
      <c r="AE89" s="118">
        <v>0</v>
      </c>
      <c r="AF89" s="118">
        <f t="shared" si="6"/>
        <v>243914.88999999998</v>
      </c>
      <c r="AG89" s="10"/>
      <c r="AH89" s="118">
        <f t="shared" si="4"/>
        <v>2380790.9184983498</v>
      </c>
      <c r="AJ89" s="103"/>
    </row>
    <row r="90" spans="1:37" s="49" customFormat="1" x14ac:dyDescent="0.25">
      <c r="A90" s="7" t="s">
        <v>97</v>
      </c>
      <c r="B90" s="67" t="s">
        <v>97</v>
      </c>
      <c r="C90" s="8">
        <v>3072183</v>
      </c>
      <c r="D90" s="7" t="s">
        <v>97</v>
      </c>
      <c r="E90" s="72">
        <v>1881680.1859958435</v>
      </c>
      <c r="F90" s="117">
        <v>46719.114754098351</v>
      </c>
      <c r="G90" s="117">
        <v>0</v>
      </c>
      <c r="H90" s="117">
        <v>0</v>
      </c>
      <c r="I90" s="117">
        <v>0</v>
      </c>
      <c r="J90" s="117">
        <v>0</v>
      </c>
      <c r="K90" s="117">
        <v>151800</v>
      </c>
      <c r="L90" s="117">
        <f t="shared" si="5"/>
        <v>2080199.3007499417</v>
      </c>
      <c r="M90" s="91"/>
      <c r="N90" s="72">
        <v>0</v>
      </c>
      <c r="O90" s="117">
        <v>0</v>
      </c>
      <c r="P90" s="117">
        <v>0</v>
      </c>
      <c r="Q90" s="117">
        <v>102041.06</v>
      </c>
      <c r="R90" s="117"/>
      <c r="S90" s="117">
        <v>27860.400000000001</v>
      </c>
      <c r="T90" s="117">
        <v>0</v>
      </c>
      <c r="U90" s="118">
        <v>8092</v>
      </c>
      <c r="V90" s="118">
        <v>11398</v>
      </c>
      <c r="W90" s="118">
        <v>46760</v>
      </c>
      <c r="X90" s="118">
        <v>0</v>
      </c>
      <c r="Y90" s="118"/>
      <c r="Z90" s="118">
        <v>21625</v>
      </c>
      <c r="AA90" s="118">
        <v>41767</v>
      </c>
      <c r="AB90" s="118">
        <v>3833.1</v>
      </c>
      <c r="AC90" s="118">
        <v>8808.25</v>
      </c>
      <c r="AD90" s="118">
        <v>3520</v>
      </c>
      <c r="AE90" s="118">
        <v>0</v>
      </c>
      <c r="AF90" s="118">
        <f t="shared" si="6"/>
        <v>275704.81</v>
      </c>
      <c r="AG90" s="10"/>
      <c r="AH90" s="118">
        <f t="shared" si="4"/>
        <v>2355904.1107499418</v>
      </c>
      <c r="AJ90" s="103"/>
    </row>
    <row r="91" spans="1:37" s="49" customFormat="1" x14ac:dyDescent="0.25">
      <c r="A91" s="7" t="s">
        <v>98</v>
      </c>
      <c r="B91" s="67" t="s">
        <v>98</v>
      </c>
      <c r="C91" s="8">
        <v>3074602</v>
      </c>
      <c r="D91" s="7" t="s">
        <v>98</v>
      </c>
      <c r="E91" s="72">
        <v>5338663.2926420942</v>
      </c>
      <c r="F91" s="117">
        <v>218387.89344262297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f t="shared" si="5"/>
        <v>5557051.1860847175</v>
      </c>
      <c r="M91" s="91"/>
      <c r="N91" s="72">
        <v>8328</v>
      </c>
      <c r="O91" s="117">
        <v>282356.99000000075</v>
      </c>
      <c r="P91" s="117">
        <v>0</v>
      </c>
      <c r="Q91" s="117">
        <v>0</v>
      </c>
      <c r="R91" s="117"/>
      <c r="S91" s="117">
        <v>0</v>
      </c>
      <c r="T91" s="117">
        <v>0</v>
      </c>
      <c r="U91" s="118">
        <v>0</v>
      </c>
      <c r="V91" s="118">
        <v>0</v>
      </c>
      <c r="W91" s="118">
        <v>0</v>
      </c>
      <c r="X91" s="118">
        <v>0</v>
      </c>
      <c r="Y91" s="118"/>
      <c r="Z91" s="118"/>
      <c r="AA91" s="118">
        <v>0</v>
      </c>
      <c r="AB91" s="118">
        <v>0</v>
      </c>
      <c r="AC91" s="118">
        <v>0</v>
      </c>
      <c r="AD91" s="118">
        <v>0</v>
      </c>
      <c r="AE91" s="118">
        <v>0</v>
      </c>
      <c r="AF91" s="118">
        <f t="shared" si="6"/>
        <v>290684.99000000075</v>
      </c>
      <c r="AG91" s="10"/>
      <c r="AH91" s="118">
        <f t="shared" si="4"/>
        <v>5847736.1760847187</v>
      </c>
      <c r="AJ91" s="103"/>
    </row>
    <row r="92" spans="1:37" s="49" customFormat="1" x14ac:dyDescent="0.25">
      <c r="A92" s="7" t="s">
        <v>99</v>
      </c>
      <c r="B92" s="67" t="s">
        <v>99</v>
      </c>
      <c r="C92" s="8">
        <v>3072186</v>
      </c>
      <c r="D92" s="7" t="s">
        <v>99</v>
      </c>
      <c r="E92" s="72">
        <v>1932831.04694</v>
      </c>
      <c r="F92" s="117">
        <v>28038.581967213118</v>
      </c>
      <c r="G92" s="117">
        <v>0</v>
      </c>
      <c r="H92" s="117">
        <v>0</v>
      </c>
      <c r="I92" s="117">
        <v>0</v>
      </c>
      <c r="J92" s="117">
        <v>0</v>
      </c>
      <c r="K92" s="117">
        <v>117440</v>
      </c>
      <c r="L92" s="117">
        <f t="shared" si="5"/>
        <v>2078309.6289072132</v>
      </c>
      <c r="M92" s="91"/>
      <c r="N92" s="72">
        <v>0</v>
      </c>
      <c r="O92" s="117">
        <v>0</v>
      </c>
      <c r="P92" s="117">
        <v>0</v>
      </c>
      <c r="Q92" s="117">
        <v>109731.59999999999</v>
      </c>
      <c r="R92" s="117"/>
      <c r="S92" s="117">
        <v>21124.799999999999</v>
      </c>
      <c r="T92" s="117">
        <v>0</v>
      </c>
      <c r="U92" s="118">
        <v>8037</v>
      </c>
      <c r="V92" s="118">
        <v>11410</v>
      </c>
      <c r="W92" s="118">
        <v>68045</v>
      </c>
      <c r="X92" s="118">
        <v>0</v>
      </c>
      <c r="Y92" s="118"/>
      <c r="Z92" s="118">
        <v>22007</v>
      </c>
      <c r="AA92" s="118">
        <v>42504</v>
      </c>
      <c r="AB92" s="118">
        <v>3064.4050000000002</v>
      </c>
      <c r="AC92" s="118">
        <v>8716</v>
      </c>
      <c r="AD92" s="118">
        <v>3960</v>
      </c>
      <c r="AE92" s="118">
        <v>-53095.199999999997</v>
      </c>
      <c r="AF92" s="118">
        <f t="shared" si="6"/>
        <v>245504.60500000004</v>
      </c>
      <c r="AG92" s="10"/>
      <c r="AH92" s="118">
        <f t="shared" si="4"/>
        <v>2323814.2339072134</v>
      </c>
      <c r="AJ92" s="103"/>
    </row>
    <row r="93" spans="1:37" s="49" customFormat="1" x14ac:dyDescent="0.25">
      <c r="A93" s="7" t="s">
        <v>100</v>
      </c>
      <c r="B93" s="67" t="s">
        <v>100</v>
      </c>
      <c r="C93" s="8">
        <v>3072178</v>
      </c>
      <c r="D93" s="7" t="s">
        <v>100</v>
      </c>
      <c r="E93" s="72">
        <v>1112424.01612</v>
      </c>
      <c r="F93" s="117">
        <v>38100.56284153006</v>
      </c>
      <c r="G93" s="117">
        <v>0</v>
      </c>
      <c r="H93" s="117">
        <v>0</v>
      </c>
      <c r="I93" s="117">
        <v>0</v>
      </c>
      <c r="J93" s="117">
        <v>0</v>
      </c>
      <c r="K93" s="117">
        <v>150480</v>
      </c>
      <c r="L93" s="117">
        <f t="shared" si="5"/>
        <v>1301004.57896153</v>
      </c>
      <c r="M93" s="91"/>
      <c r="N93" s="72">
        <v>0</v>
      </c>
      <c r="O93" s="117">
        <v>0</v>
      </c>
      <c r="P93" s="117">
        <v>0</v>
      </c>
      <c r="Q93" s="117">
        <v>51428.42</v>
      </c>
      <c r="R93" s="117"/>
      <c r="S93" s="117">
        <v>13946.4</v>
      </c>
      <c r="T93" s="117">
        <v>0</v>
      </c>
      <c r="U93" s="118">
        <v>7404</v>
      </c>
      <c r="V93" s="118">
        <v>10378</v>
      </c>
      <c r="W93" s="118">
        <v>33977</v>
      </c>
      <c r="X93" s="118">
        <v>0</v>
      </c>
      <c r="Y93" s="118"/>
      <c r="Z93" s="118">
        <v>10741</v>
      </c>
      <c r="AA93" s="118">
        <v>20745</v>
      </c>
      <c r="AB93" s="118">
        <v>3708.45</v>
      </c>
      <c r="AC93" s="118">
        <v>6560.5</v>
      </c>
      <c r="AD93" s="118">
        <v>3080</v>
      </c>
      <c r="AE93" s="118">
        <v>0</v>
      </c>
      <c r="AF93" s="118">
        <f t="shared" si="6"/>
        <v>161968.77000000002</v>
      </c>
      <c r="AG93" s="10"/>
      <c r="AH93" s="118">
        <f t="shared" si="4"/>
        <v>1462973.34896153</v>
      </c>
      <c r="AJ93" s="103"/>
    </row>
    <row r="94" spans="1:37" s="49" customFormat="1" x14ac:dyDescent="0.25">
      <c r="A94" s="7" t="s">
        <v>101</v>
      </c>
      <c r="B94" s="67" t="s">
        <v>101</v>
      </c>
      <c r="C94" s="8">
        <v>3074020</v>
      </c>
      <c r="D94" s="7" t="s">
        <v>101</v>
      </c>
      <c r="E94" s="72">
        <v>6925636.3723520674</v>
      </c>
      <c r="F94" s="117">
        <v>22493.177595628415</v>
      </c>
      <c r="G94" s="117">
        <v>0</v>
      </c>
      <c r="H94" s="117">
        <v>962354</v>
      </c>
      <c r="I94" s="117">
        <v>34648</v>
      </c>
      <c r="J94" s="117">
        <v>0</v>
      </c>
      <c r="K94" s="117">
        <v>271150</v>
      </c>
      <c r="L94" s="117">
        <f t="shared" si="5"/>
        <v>8216281.5499476958</v>
      </c>
      <c r="M94" s="91"/>
      <c r="N94" s="72">
        <v>0</v>
      </c>
      <c r="O94" s="117">
        <v>0</v>
      </c>
      <c r="P94" s="117">
        <v>0</v>
      </c>
      <c r="Q94" s="117">
        <v>0</v>
      </c>
      <c r="R94" s="117"/>
      <c r="S94" s="117">
        <v>0</v>
      </c>
      <c r="T94" s="117">
        <v>78750</v>
      </c>
      <c r="U94" s="118">
        <v>0</v>
      </c>
      <c r="V94" s="118">
        <v>0</v>
      </c>
      <c r="W94" s="118">
        <v>0</v>
      </c>
      <c r="X94" s="118">
        <v>29438</v>
      </c>
      <c r="Y94" s="118"/>
      <c r="Z94" s="118">
        <v>89426</v>
      </c>
      <c r="AA94" s="118">
        <v>171866</v>
      </c>
      <c r="AB94" s="118">
        <v>2960.5250000000001</v>
      </c>
      <c r="AC94" s="118">
        <v>26252.5</v>
      </c>
      <c r="AD94" s="118">
        <v>20240</v>
      </c>
      <c r="AE94" s="118">
        <v>-47348.46</v>
      </c>
      <c r="AF94" s="118">
        <f t="shared" si="6"/>
        <v>371584.565</v>
      </c>
      <c r="AG94" s="10"/>
      <c r="AH94" s="118">
        <f t="shared" si="4"/>
        <v>8587866.1149476953</v>
      </c>
      <c r="AJ94" s="103"/>
      <c r="AK94" s="49" t="s">
        <v>167</v>
      </c>
    </row>
    <row r="95" spans="1:37" s="49" customFormat="1" x14ac:dyDescent="0.25">
      <c r="A95" s="7" t="s">
        <v>102</v>
      </c>
      <c r="B95" s="67" t="s">
        <v>102</v>
      </c>
      <c r="C95" s="8">
        <v>3072071</v>
      </c>
      <c r="D95" s="7" t="s">
        <v>102</v>
      </c>
      <c r="E95" s="72">
        <v>2856883.4208836635</v>
      </c>
      <c r="F95" s="117">
        <v>128451.00546448088</v>
      </c>
      <c r="G95" s="117">
        <v>0</v>
      </c>
      <c r="H95" s="117">
        <v>0</v>
      </c>
      <c r="I95" s="117">
        <v>0</v>
      </c>
      <c r="J95" s="117">
        <v>0</v>
      </c>
      <c r="K95" s="117">
        <v>225040</v>
      </c>
      <c r="L95" s="117">
        <f t="shared" si="5"/>
        <v>3210374.4263481442</v>
      </c>
      <c r="M95" s="91"/>
      <c r="N95" s="72">
        <v>111000</v>
      </c>
      <c r="O95" s="117">
        <v>125998.59999999995</v>
      </c>
      <c r="P95" s="117">
        <v>0</v>
      </c>
      <c r="Q95" s="117">
        <v>98040.749999999985</v>
      </c>
      <c r="R95" s="117"/>
      <c r="S95" s="117">
        <v>29410.799999999999</v>
      </c>
      <c r="T95" s="117">
        <v>0</v>
      </c>
      <c r="U95" s="118">
        <v>8896</v>
      </c>
      <c r="V95" s="118">
        <v>12349</v>
      </c>
      <c r="W95" s="118">
        <v>69119</v>
      </c>
      <c r="X95" s="118">
        <v>0</v>
      </c>
      <c r="Y95" s="118"/>
      <c r="Z95" s="118">
        <v>31412</v>
      </c>
      <c r="AA95" s="118">
        <v>60668</v>
      </c>
      <c r="AB95" s="118">
        <v>3376.04</v>
      </c>
      <c r="AC95" s="118">
        <v>11303.5</v>
      </c>
      <c r="AD95" s="118">
        <v>0</v>
      </c>
      <c r="AE95" s="118">
        <v>-25237.01</v>
      </c>
      <c r="AF95" s="118">
        <f t="shared" si="6"/>
        <v>536336.67999999993</v>
      </c>
      <c r="AG95" s="10"/>
      <c r="AH95" s="118">
        <f t="shared" si="4"/>
        <v>3746711.1063481439</v>
      </c>
      <c r="AJ95" s="103"/>
    </row>
    <row r="96" spans="1:37" s="49" customFormat="1" x14ac:dyDescent="0.25">
      <c r="A96" s="7" t="s">
        <v>103</v>
      </c>
      <c r="B96" s="67" t="s">
        <v>103</v>
      </c>
      <c r="C96" s="8">
        <v>3072067</v>
      </c>
      <c r="D96" s="7" t="s">
        <v>103</v>
      </c>
      <c r="E96" s="72">
        <v>1902164.1127317075</v>
      </c>
      <c r="F96" s="117">
        <v>56153.442622950817</v>
      </c>
      <c r="G96" s="117">
        <v>0</v>
      </c>
      <c r="H96" s="117">
        <v>0</v>
      </c>
      <c r="I96" s="117">
        <v>0</v>
      </c>
      <c r="J96" s="117">
        <v>0</v>
      </c>
      <c r="K96" s="117">
        <v>133320</v>
      </c>
      <c r="L96" s="117">
        <f t="shared" si="5"/>
        <v>2091637.5553546583</v>
      </c>
      <c r="M96" s="91"/>
      <c r="N96" s="72">
        <v>0</v>
      </c>
      <c r="O96" s="117">
        <v>0</v>
      </c>
      <c r="P96" s="117">
        <v>0</v>
      </c>
      <c r="Q96" s="117">
        <v>102186.65000000001</v>
      </c>
      <c r="R96" s="117"/>
      <c r="S96" s="117">
        <v>34566</v>
      </c>
      <c r="T96" s="117">
        <v>0</v>
      </c>
      <c r="U96" s="118">
        <v>7942</v>
      </c>
      <c r="V96" s="118">
        <v>11235</v>
      </c>
      <c r="W96" s="118">
        <v>62545</v>
      </c>
      <c r="X96" s="118">
        <v>0</v>
      </c>
      <c r="Y96" s="118"/>
      <c r="Z96" s="118">
        <v>20623</v>
      </c>
      <c r="AA96" s="118">
        <v>39830</v>
      </c>
      <c r="AB96" s="118">
        <v>3365.65</v>
      </c>
      <c r="AC96" s="118">
        <v>8403.25</v>
      </c>
      <c r="AD96" s="118">
        <v>5280</v>
      </c>
      <c r="AE96" s="118">
        <v>0</v>
      </c>
      <c r="AF96" s="118">
        <f t="shared" si="6"/>
        <v>295976.55000000005</v>
      </c>
      <c r="AG96" s="10"/>
      <c r="AH96" s="118">
        <f t="shared" si="4"/>
        <v>2387614.1053546583</v>
      </c>
      <c r="AJ96" s="103"/>
    </row>
    <row r="97" spans="1:36" s="49" customFormat="1" x14ac:dyDescent="0.25">
      <c r="A97" s="7" t="s">
        <v>104</v>
      </c>
      <c r="B97" s="67" t="s">
        <v>104</v>
      </c>
      <c r="C97" s="8">
        <v>3074000</v>
      </c>
      <c r="D97" s="7" t="s">
        <v>104</v>
      </c>
      <c r="E97" s="72">
        <v>5649694.5925080003</v>
      </c>
      <c r="F97" s="117">
        <v>101993.89344262295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f t="shared" si="5"/>
        <v>5751688.4859506236</v>
      </c>
      <c r="M97" s="91"/>
      <c r="N97" s="72">
        <v>3491.8</v>
      </c>
      <c r="O97" s="117">
        <v>0</v>
      </c>
      <c r="P97" s="117">
        <v>0</v>
      </c>
      <c r="Q97" s="117">
        <v>0</v>
      </c>
      <c r="R97" s="117"/>
      <c r="S97" s="117">
        <v>0</v>
      </c>
      <c r="T97" s="117">
        <v>0</v>
      </c>
      <c r="U97" s="118">
        <v>0</v>
      </c>
      <c r="V97" s="118">
        <v>0</v>
      </c>
      <c r="W97" s="118">
        <v>0</v>
      </c>
      <c r="X97" s="118">
        <v>0</v>
      </c>
      <c r="Y97" s="118"/>
      <c r="Z97" s="118"/>
      <c r="AA97" s="118">
        <v>0</v>
      </c>
      <c r="AB97" s="118">
        <v>0</v>
      </c>
      <c r="AC97" s="118">
        <v>0</v>
      </c>
      <c r="AD97" s="118">
        <v>0</v>
      </c>
      <c r="AE97" s="118">
        <v>0</v>
      </c>
      <c r="AF97" s="118">
        <f t="shared" si="6"/>
        <v>3491.8</v>
      </c>
      <c r="AG97" s="10"/>
      <c r="AH97" s="118">
        <f t="shared" si="4"/>
        <v>5755180.2859506235</v>
      </c>
      <c r="AJ97" s="103"/>
    </row>
    <row r="98" spans="1:36" s="49" customFormat="1" x14ac:dyDescent="0.25">
      <c r="A98" s="7" t="s">
        <v>105</v>
      </c>
      <c r="B98" s="67" t="s">
        <v>105</v>
      </c>
      <c r="C98" s="8">
        <v>3072172</v>
      </c>
      <c r="D98" s="7" t="s">
        <v>105</v>
      </c>
      <c r="E98" s="72">
        <v>2839006.3485331135</v>
      </c>
      <c r="F98" s="117">
        <v>106222.21311475409</v>
      </c>
      <c r="G98" s="117">
        <v>0</v>
      </c>
      <c r="H98" s="117">
        <v>0</v>
      </c>
      <c r="I98" s="117">
        <v>0</v>
      </c>
      <c r="J98" s="117">
        <v>0</v>
      </c>
      <c r="K98" s="117">
        <v>306240</v>
      </c>
      <c r="L98" s="117">
        <f t="shared" si="5"/>
        <v>3251468.5616478678</v>
      </c>
      <c r="M98" s="91"/>
      <c r="N98" s="72">
        <v>89116</v>
      </c>
      <c r="O98" s="117">
        <v>165097.99</v>
      </c>
      <c r="P98" s="117">
        <v>0</v>
      </c>
      <c r="Q98" s="117">
        <v>91486.950000000012</v>
      </c>
      <c r="R98" s="117"/>
      <c r="S98" s="117">
        <v>31128</v>
      </c>
      <c r="T98" s="117">
        <v>0</v>
      </c>
      <c r="U98" s="118">
        <v>8896</v>
      </c>
      <c r="V98" s="118">
        <v>12413</v>
      </c>
      <c r="W98" s="118">
        <v>44247</v>
      </c>
      <c r="X98" s="118">
        <v>0</v>
      </c>
      <c r="Y98" s="118"/>
      <c r="Z98" s="118">
        <v>30362</v>
      </c>
      <c r="AA98" s="118">
        <v>58639</v>
      </c>
      <c r="AB98" s="118">
        <v>3594.18</v>
      </c>
      <c r="AC98" s="118">
        <v>11375.5</v>
      </c>
      <c r="AD98" s="118">
        <v>5720</v>
      </c>
      <c r="AE98" s="118">
        <v>0</v>
      </c>
      <c r="AF98" s="118">
        <f t="shared" si="6"/>
        <v>552075.62</v>
      </c>
      <c r="AG98" s="10"/>
      <c r="AH98" s="118">
        <f t="shared" si="4"/>
        <v>3803544.1816478679</v>
      </c>
      <c r="AJ98" s="103"/>
    </row>
    <row r="99" spans="1:36" s="49" customFormat="1" x14ac:dyDescent="0.25">
      <c r="A99" s="7" t="s">
        <v>106</v>
      </c>
      <c r="B99" s="67" t="s">
        <v>106</v>
      </c>
      <c r="C99" s="8">
        <v>3072179</v>
      </c>
      <c r="D99" s="7" t="s">
        <v>106</v>
      </c>
      <c r="E99" s="72">
        <v>1610800.1808073493</v>
      </c>
      <c r="F99" s="117">
        <v>30841.147540983609</v>
      </c>
      <c r="G99" s="117">
        <v>0</v>
      </c>
      <c r="H99" s="117">
        <v>0</v>
      </c>
      <c r="I99" s="117">
        <v>0</v>
      </c>
      <c r="J99" s="117">
        <v>0</v>
      </c>
      <c r="K99" s="117">
        <v>118460</v>
      </c>
      <c r="L99" s="117">
        <f t="shared" si="5"/>
        <v>1760101.3283483328</v>
      </c>
      <c r="M99" s="91"/>
      <c r="N99" s="72">
        <v>0</v>
      </c>
      <c r="O99" s="117">
        <v>0</v>
      </c>
      <c r="P99" s="117">
        <v>0</v>
      </c>
      <c r="Q99" s="117">
        <v>48211.049999999996</v>
      </c>
      <c r="R99" s="117"/>
      <c r="S99" s="117">
        <v>15045.6</v>
      </c>
      <c r="T99" s="117">
        <v>0</v>
      </c>
      <c r="U99" s="118">
        <v>7962</v>
      </c>
      <c r="V99" s="118">
        <v>11078</v>
      </c>
      <c r="W99" s="118">
        <v>30609</v>
      </c>
      <c r="X99" s="118">
        <v>0</v>
      </c>
      <c r="Y99" s="118"/>
      <c r="Z99" s="118">
        <v>16136</v>
      </c>
      <c r="AA99" s="118">
        <v>31164</v>
      </c>
      <c r="AB99" s="118">
        <v>3105.9549999999999</v>
      </c>
      <c r="AC99" s="118">
        <v>8306.5</v>
      </c>
      <c r="AD99" s="118">
        <v>3080</v>
      </c>
      <c r="AE99" s="118">
        <v>0</v>
      </c>
      <c r="AF99" s="118">
        <f t="shared" si="6"/>
        <v>174698.10499999998</v>
      </c>
      <c r="AG99" s="10"/>
      <c r="AH99" s="118">
        <f t="shared" si="4"/>
        <v>1934799.4333483328</v>
      </c>
      <c r="AJ99" s="103"/>
    </row>
    <row r="100" spans="1:36" s="49" customFormat="1" x14ac:dyDescent="0.25">
      <c r="A100" s="7" t="s">
        <v>107</v>
      </c>
      <c r="B100" s="67" t="s">
        <v>107</v>
      </c>
      <c r="C100" s="8">
        <v>3075201</v>
      </c>
      <c r="D100" s="7" t="s">
        <v>107</v>
      </c>
      <c r="E100" s="72">
        <v>929085.92137276579</v>
      </c>
      <c r="F100" s="117">
        <v>16435.62841530054</v>
      </c>
      <c r="G100" s="117">
        <v>0</v>
      </c>
      <c r="H100" s="117">
        <v>0</v>
      </c>
      <c r="I100" s="117">
        <v>0</v>
      </c>
      <c r="J100" s="117">
        <v>0</v>
      </c>
      <c r="K100" s="117">
        <v>32660</v>
      </c>
      <c r="L100" s="117">
        <f t="shared" si="5"/>
        <v>978181.5497880663</v>
      </c>
      <c r="M100" s="91"/>
      <c r="N100" s="72">
        <v>0</v>
      </c>
      <c r="O100" s="117">
        <v>0</v>
      </c>
      <c r="P100" s="117">
        <v>0</v>
      </c>
      <c r="Q100" s="117">
        <v>100324.5</v>
      </c>
      <c r="R100" s="117"/>
      <c r="S100" s="117">
        <v>30303.600000000002</v>
      </c>
      <c r="T100" s="117">
        <v>0</v>
      </c>
      <c r="U100" s="118">
        <v>7367</v>
      </c>
      <c r="V100" s="118">
        <v>10109</v>
      </c>
      <c r="W100" s="118">
        <v>58685</v>
      </c>
      <c r="X100" s="118">
        <v>0</v>
      </c>
      <c r="Y100" s="118"/>
      <c r="Z100" s="118">
        <v>11170</v>
      </c>
      <c r="AA100" s="118">
        <v>21575</v>
      </c>
      <c r="AB100" s="118">
        <v>2791.51</v>
      </c>
      <c r="AC100" s="118">
        <v>7125.25</v>
      </c>
      <c r="AD100" s="118">
        <v>3080</v>
      </c>
      <c r="AE100" s="118">
        <v>0</v>
      </c>
      <c r="AF100" s="118">
        <f t="shared" si="6"/>
        <v>252530.86000000002</v>
      </c>
      <c r="AG100" s="10"/>
      <c r="AH100" s="118">
        <f t="shared" si="4"/>
        <v>1230712.4097880663</v>
      </c>
      <c r="AJ100" s="103"/>
    </row>
    <row r="101" spans="1:36" s="49" customFormat="1" x14ac:dyDescent="0.25">
      <c r="A101" s="7" t="s">
        <v>108</v>
      </c>
      <c r="B101" s="67" t="s">
        <v>108</v>
      </c>
      <c r="C101" s="8">
        <v>3075200</v>
      </c>
      <c r="D101" s="7" t="s">
        <v>108</v>
      </c>
      <c r="E101" s="72">
        <v>1615641.5486300001</v>
      </c>
      <c r="F101" s="117">
        <v>48005.040983606559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f t="shared" si="5"/>
        <v>1663646.5896136067</v>
      </c>
      <c r="M101" s="91"/>
      <c r="N101" s="72">
        <v>0</v>
      </c>
      <c r="O101" s="117">
        <v>0</v>
      </c>
      <c r="P101" s="117">
        <v>0</v>
      </c>
      <c r="Q101" s="117">
        <v>0</v>
      </c>
      <c r="R101" s="117"/>
      <c r="S101" s="117">
        <v>0</v>
      </c>
      <c r="T101" s="117">
        <v>0</v>
      </c>
      <c r="U101" s="118">
        <v>0</v>
      </c>
      <c r="V101" s="118">
        <v>0</v>
      </c>
      <c r="W101" s="118">
        <v>0</v>
      </c>
      <c r="X101" s="118">
        <v>0</v>
      </c>
      <c r="Y101" s="118"/>
      <c r="Z101" s="118"/>
      <c r="AA101" s="118">
        <v>0</v>
      </c>
      <c r="AB101" s="118">
        <v>0</v>
      </c>
      <c r="AC101" s="118">
        <v>0</v>
      </c>
      <c r="AD101" s="118">
        <v>0</v>
      </c>
      <c r="AE101" s="118">
        <v>0</v>
      </c>
      <c r="AF101" s="118">
        <f t="shared" si="6"/>
        <v>0</v>
      </c>
      <c r="AG101" s="10"/>
      <c r="AH101" s="118">
        <f t="shared" si="4"/>
        <v>1663646.5896136067</v>
      </c>
      <c r="AJ101" s="103"/>
    </row>
    <row r="102" spans="1:36" s="49" customFormat="1" x14ac:dyDescent="0.25">
      <c r="A102" s="7" t="s">
        <v>109</v>
      </c>
      <c r="B102" s="67" t="s">
        <v>109</v>
      </c>
      <c r="C102" s="8">
        <v>3072010</v>
      </c>
      <c r="D102" s="7" t="s">
        <v>109</v>
      </c>
      <c r="E102" s="72">
        <v>957486.81202038715</v>
      </c>
      <c r="F102" s="117">
        <v>40783.745901639391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f t="shared" si="5"/>
        <v>998270.55792202649</v>
      </c>
      <c r="M102" s="91"/>
      <c r="N102" s="72">
        <v>0</v>
      </c>
      <c r="O102" s="117">
        <v>0</v>
      </c>
      <c r="P102" s="117">
        <v>0</v>
      </c>
      <c r="Q102" s="117">
        <v>57747.299999999988</v>
      </c>
      <c r="R102" s="117"/>
      <c r="S102" s="117">
        <v>14929.2</v>
      </c>
      <c r="T102" s="117">
        <v>0</v>
      </c>
      <c r="U102" s="118">
        <v>0</v>
      </c>
      <c r="V102" s="118">
        <v>0</v>
      </c>
      <c r="W102" s="118">
        <v>0</v>
      </c>
      <c r="X102" s="118">
        <v>0</v>
      </c>
      <c r="Y102" s="118"/>
      <c r="Z102" s="118"/>
      <c r="AA102" s="118">
        <v>0</v>
      </c>
      <c r="AB102" s="118">
        <v>0</v>
      </c>
      <c r="AC102" s="118">
        <v>0</v>
      </c>
      <c r="AD102" s="118">
        <v>0</v>
      </c>
      <c r="AE102" s="118">
        <v>0</v>
      </c>
      <c r="AF102" s="118">
        <f t="shared" si="6"/>
        <v>72676.499999999985</v>
      </c>
      <c r="AG102" s="10"/>
      <c r="AH102" s="118">
        <f t="shared" si="4"/>
        <v>1070947.0579220264</v>
      </c>
      <c r="AJ102" s="103"/>
    </row>
    <row r="103" spans="1:36" s="49" customFormat="1" x14ac:dyDescent="0.25">
      <c r="A103" s="7" t="s">
        <v>79</v>
      </c>
      <c r="B103" s="67" t="s">
        <v>79</v>
      </c>
      <c r="C103" s="8">
        <v>3071104</v>
      </c>
      <c r="D103" s="7" t="s">
        <v>79</v>
      </c>
      <c r="E103" s="72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f t="shared" si="5"/>
        <v>0</v>
      </c>
      <c r="M103" s="91"/>
      <c r="N103" s="72">
        <v>0</v>
      </c>
      <c r="O103" s="117">
        <v>0</v>
      </c>
      <c r="P103" s="117">
        <v>0</v>
      </c>
      <c r="Q103" s="117">
        <v>0</v>
      </c>
      <c r="R103" s="117"/>
      <c r="S103" s="117">
        <v>0</v>
      </c>
      <c r="T103" s="117">
        <v>0</v>
      </c>
      <c r="U103" s="118">
        <v>2500</v>
      </c>
      <c r="V103" s="118">
        <v>5250</v>
      </c>
      <c r="W103" s="118">
        <v>0</v>
      </c>
      <c r="X103" s="118">
        <v>2200</v>
      </c>
      <c r="Y103" s="118"/>
      <c r="Z103" s="118">
        <v>32341</v>
      </c>
      <c r="AA103" s="118">
        <v>13461</v>
      </c>
      <c r="AB103" s="118">
        <v>0</v>
      </c>
      <c r="AC103" s="118">
        <v>0</v>
      </c>
      <c r="AD103" s="118">
        <v>0</v>
      </c>
      <c r="AE103" s="118">
        <v>0</v>
      </c>
      <c r="AF103" s="118">
        <f t="shared" si="6"/>
        <v>55752</v>
      </c>
      <c r="AG103" s="10"/>
      <c r="AH103" s="118">
        <f t="shared" si="4"/>
        <v>55752</v>
      </c>
      <c r="AJ103" s="103"/>
    </row>
    <row r="104" spans="1:36" s="49" customFormat="1" x14ac:dyDescent="0.25">
      <c r="A104" s="7" t="s">
        <v>95</v>
      </c>
      <c r="B104" s="67" t="s">
        <v>95</v>
      </c>
      <c r="C104" s="8">
        <v>3071103</v>
      </c>
      <c r="D104" s="7" t="s">
        <v>95</v>
      </c>
      <c r="E104" s="72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f t="shared" si="5"/>
        <v>0</v>
      </c>
      <c r="M104" s="91"/>
      <c r="N104" s="72">
        <v>0</v>
      </c>
      <c r="O104" s="117">
        <v>0</v>
      </c>
      <c r="P104" s="117">
        <v>0</v>
      </c>
      <c r="Q104" s="117">
        <v>0</v>
      </c>
      <c r="R104" s="117"/>
      <c r="S104" s="117">
        <v>0</v>
      </c>
      <c r="T104" s="117">
        <v>0</v>
      </c>
      <c r="U104" s="118">
        <v>0</v>
      </c>
      <c r="V104" s="118">
        <v>0</v>
      </c>
      <c r="W104" s="118">
        <v>0</v>
      </c>
      <c r="X104" s="118">
        <v>0</v>
      </c>
      <c r="Y104" s="118"/>
      <c r="Z104" s="118">
        <v>0</v>
      </c>
      <c r="AA104" s="118">
        <v>60575</v>
      </c>
      <c r="AB104" s="118">
        <v>0</v>
      </c>
      <c r="AC104" s="118">
        <v>0</v>
      </c>
      <c r="AD104" s="118">
        <v>3080</v>
      </c>
      <c r="AE104" s="118">
        <v>0</v>
      </c>
      <c r="AF104" s="118">
        <f t="shared" si="6"/>
        <v>63655</v>
      </c>
      <c r="AG104" s="10"/>
      <c r="AH104" s="118">
        <f t="shared" si="4"/>
        <v>63655</v>
      </c>
      <c r="AJ104" s="103"/>
    </row>
    <row r="105" spans="1:36" s="49" customFormat="1" x14ac:dyDescent="0.25">
      <c r="A105" s="7" t="s">
        <v>54</v>
      </c>
      <c r="B105" s="67" t="s">
        <v>54</v>
      </c>
      <c r="C105" s="8">
        <v>3071002</v>
      </c>
      <c r="D105" s="7" t="s">
        <v>54</v>
      </c>
      <c r="E105" s="72">
        <v>0</v>
      </c>
      <c r="F105" s="117">
        <v>0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f t="shared" si="5"/>
        <v>0</v>
      </c>
      <c r="M105" s="91"/>
      <c r="N105" s="72">
        <v>0</v>
      </c>
      <c r="O105" s="117">
        <v>0</v>
      </c>
      <c r="P105" s="117">
        <v>6892.28</v>
      </c>
      <c r="Q105" s="117">
        <v>485568.06999999995</v>
      </c>
      <c r="R105" s="117"/>
      <c r="S105" s="117">
        <v>251074.69999999998</v>
      </c>
      <c r="T105" s="117">
        <v>0</v>
      </c>
      <c r="U105" s="118">
        <v>0</v>
      </c>
      <c r="V105" s="118">
        <v>0</v>
      </c>
      <c r="W105" s="118">
        <v>0</v>
      </c>
      <c r="X105" s="118">
        <v>0</v>
      </c>
      <c r="Y105" s="118"/>
      <c r="Z105" s="118">
        <v>5729</v>
      </c>
      <c r="AA105" s="118">
        <v>11064</v>
      </c>
      <c r="AB105" s="118">
        <v>0</v>
      </c>
      <c r="AC105" s="118">
        <v>5073.25</v>
      </c>
      <c r="AD105" s="118">
        <v>0</v>
      </c>
      <c r="AE105" s="118">
        <v>0</v>
      </c>
      <c r="AF105" s="118">
        <f t="shared" si="6"/>
        <v>765401.29999999993</v>
      </c>
      <c r="AG105" s="10"/>
      <c r="AH105" s="118">
        <f t="shared" si="4"/>
        <v>765401.29999999993</v>
      </c>
      <c r="AJ105" s="103"/>
    </row>
    <row r="106" spans="1:36" s="49" customFormat="1" x14ac:dyDescent="0.25">
      <c r="A106" s="7" t="s">
        <v>66</v>
      </c>
      <c r="B106" s="67" t="s">
        <v>66</v>
      </c>
      <c r="C106" s="8">
        <v>3071000</v>
      </c>
      <c r="D106" s="7" t="s">
        <v>66</v>
      </c>
      <c r="E106" s="72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f t="shared" si="5"/>
        <v>0</v>
      </c>
      <c r="M106" s="91"/>
      <c r="N106" s="72">
        <v>0</v>
      </c>
      <c r="O106" s="117">
        <v>0</v>
      </c>
      <c r="P106" s="117">
        <v>0</v>
      </c>
      <c r="Q106" s="117">
        <v>427881.15</v>
      </c>
      <c r="R106" s="117"/>
      <c r="S106" s="117">
        <v>231611.2</v>
      </c>
      <c r="T106" s="117">
        <v>0</v>
      </c>
      <c r="U106" s="118">
        <v>0</v>
      </c>
      <c r="V106" s="118">
        <v>0</v>
      </c>
      <c r="W106" s="118">
        <v>0</v>
      </c>
      <c r="X106" s="118">
        <v>0</v>
      </c>
      <c r="Y106" s="118"/>
      <c r="Z106" s="118">
        <v>5012</v>
      </c>
      <c r="AA106" s="118">
        <v>9681</v>
      </c>
      <c r="AB106" s="118">
        <v>0</v>
      </c>
      <c r="AC106" s="118">
        <v>4771.75</v>
      </c>
      <c r="AD106" s="118">
        <v>0</v>
      </c>
      <c r="AE106" s="118">
        <v>0</v>
      </c>
      <c r="AF106" s="118">
        <f t="shared" si="6"/>
        <v>678957.10000000009</v>
      </c>
      <c r="AG106" s="10"/>
      <c r="AH106" s="118">
        <f t="shared" si="4"/>
        <v>678957.10000000009</v>
      </c>
      <c r="AJ106" s="103"/>
    </row>
    <row r="107" spans="1:36" s="49" customFormat="1" x14ac:dyDescent="0.25">
      <c r="A107" s="7" t="s">
        <v>144</v>
      </c>
      <c r="B107" s="67" t="s">
        <v>144</v>
      </c>
      <c r="C107" s="8">
        <v>3071003</v>
      </c>
      <c r="D107" s="7" t="s">
        <v>148</v>
      </c>
      <c r="E107" s="72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f t="shared" si="5"/>
        <v>0</v>
      </c>
      <c r="M107" s="91"/>
      <c r="N107" s="72">
        <v>0</v>
      </c>
      <c r="O107" s="117">
        <v>0</v>
      </c>
      <c r="P107" s="117">
        <v>566741</v>
      </c>
      <c r="Q107" s="117">
        <v>592782.5</v>
      </c>
      <c r="R107" s="117">
        <v>81005</v>
      </c>
      <c r="S107" s="117">
        <v>317253.59999999998</v>
      </c>
      <c r="T107" s="117">
        <v>0</v>
      </c>
      <c r="U107" s="118">
        <v>0</v>
      </c>
      <c r="V107" s="118">
        <v>0</v>
      </c>
      <c r="W107" s="118">
        <v>0</v>
      </c>
      <c r="X107" s="118">
        <v>0</v>
      </c>
      <c r="Y107" s="118"/>
      <c r="Z107" s="118">
        <v>6922</v>
      </c>
      <c r="AA107" s="118">
        <v>13369</v>
      </c>
      <c r="AB107" s="118">
        <v>0</v>
      </c>
      <c r="AC107" s="118">
        <v>5158.3</v>
      </c>
      <c r="AD107" s="118">
        <v>0</v>
      </c>
      <c r="AE107" s="118">
        <v>0</v>
      </c>
      <c r="AF107" s="118">
        <f t="shared" si="6"/>
        <v>1583231.4000000001</v>
      </c>
      <c r="AG107" s="10"/>
      <c r="AH107" s="118">
        <f t="shared" si="4"/>
        <v>1583231.4000000001</v>
      </c>
      <c r="AJ107" s="103"/>
    </row>
    <row r="108" spans="1:36" s="49" customFormat="1" x14ac:dyDescent="0.25">
      <c r="A108" s="7" t="s">
        <v>112</v>
      </c>
      <c r="B108" s="67" t="s">
        <v>112</v>
      </c>
      <c r="C108" s="8">
        <v>3071007</v>
      </c>
      <c r="D108" s="7" t="s">
        <v>112</v>
      </c>
      <c r="E108" s="72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f t="shared" si="5"/>
        <v>0</v>
      </c>
      <c r="M108" s="91"/>
      <c r="N108" s="72">
        <v>0</v>
      </c>
      <c r="O108" s="117">
        <v>0</v>
      </c>
      <c r="P108" s="117">
        <v>285916.41000000003</v>
      </c>
      <c r="Q108" s="117">
        <v>610963.25</v>
      </c>
      <c r="R108" s="117">
        <v>91832.82</v>
      </c>
      <c r="S108" s="117">
        <v>326186.39999999997</v>
      </c>
      <c r="T108" s="117">
        <v>0</v>
      </c>
      <c r="U108" s="118">
        <v>0</v>
      </c>
      <c r="V108" s="118">
        <v>0</v>
      </c>
      <c r="W108" s="118">
        <v>0</v>
      </c>
      <c r="X108" s="118">
        <v>0</v>
      </c>
      <c r="Y108" s="118"/>
      <c r="Z108" s="118">
        <v>6540</v>
      </c>
      <c r="AA108" s="118">
        <v>12631</v>
      </c>
      <c r="AB108" s="118">
        <v>0</v>
      </c>
      <c r="AC108" s="118">
        <v>5107</v>
      </c>
      <c r="AD108" s="118">
        <v>0</v>
      </c>
      <c r="AE108" s="118">
        <v>0</v>
      </c>
      <c r="AF108" s="118">
        <f t="shared" si="6"/>
        <v>1339176.8799999999</v>
      </c>
      <c r="AG108" s="10"/>
      <c r="AH108" s="118">
        <f t="shared" si="4"/>
        <v>1339176.8799999999</v>
      </c>
      <c r="AJ108" s="103"/>
    </row>
    <row r="109" spans="1:36" s="57" customFormat="1" x14ac:dyDescent="0.2">
      <c r="A109" s="11" t="s">
        <v>113</v>
      </c>
      <c r="C109" s="11" t="s">
        <v>113</v>
      </c>
      <c r="D109" s="9" t="s">
        <v>113</v>
      </c>
      <c r="E109" s="85">
        <f>SUM(E13:E108)</f>
        <v>236026734.97753346</v>
      </c>
      <c r="F109" s="85">
        <f t="shared" ref="F109:K109" si="7">SUM(F13:F108)</f>
        <v>7494256.6721311482</v>
      </c>
      <c r="G109" s="85">
        <f t="shared" si="7"/>
        <v>14257178.609999947</v>
      </c>
      <c r="H109" s="85">
        <f t="shared" si="7"/>
        <v>9014720</v>
      </c>
      <c r="I109" s="85">
        <f t="shared" si="7"/>
        <v>252668.66666666669</v>
      </c>
      <c r="J109" s="85">
        <f t="shared" si="7"/>
        <v>29600</v>
      </c>
      <c r="K109" s="85">
        <f t="shared" si="7"/>
        <v>10885375</v>
      </c>
      <c r="L109" s="85">
        <f>SUM(L13:L108)</f>
        <v>277960533.92633116</v>
      </c>
      <c r="M109" s="10"/>
      <c r="N109" s="85">
        <f>SUM(N13:N108)</f>
        <v>8927261.1333333347</v>
      </c>
      <c r="O109" s="85">
        <f t="shared" ref="O109" si="8">SUM(O13:O108)</f>
        <v>1787362.28</v>
      </c>
      <c r="P109" s="85">
        <f t="shared" ref="P109:AE109" si="9">SUM(P13:P108)</f>
        <v>1181896.1099999999</v>
      </c>
      <c r="Q109" s="85">
        <f>SUM(Q13:Q108)</f>
        <v>9145686.3000000007</v>
      </c>
      <c r="R109" s="85">
        <f>SUM(R13:R108)</f>
        <v>221120.45</v>
      </c>
      <c r="S109" s="85">
        <f>SUM(S13:S108)</f>
        <v>3212810.1799999997</v>
      </c>
      <c r="T109" s="85">
        <f t="shared" si="9"/>
        <v>1141030</v>
      </c>
      <c r="U109" s="85">
        <f t="shared" si="9"/>
        <v>530521</v>
      </c>
      <c r="V109" s="85">
        <f t="shared" si="9"/>
        <v>743430</v>
      </c>
      <c r="W109" s="85">
        <f t="shared" si="9"/>
        <v>4035875</v>
      </c>
      <c r="X109" s="85">
        <f t="shared" si="9"/>
        <v>174581</v>
      </c>
      <c r="Y109" s="9">
        <f t="shared" si="9"/>
        <v>0</v>
      </c>
      <c r="Z109" s="85">
        <f>SUM(Z13:Z108)</f>
        <v>2341342</v>
      </c>
      <c r="AA109" s="85">
        <f t="shared" si="9"/>
        <v>4518433</v>
      </c>
      <c r="AB109" s="85">
        <f t="shared" si="9"/>
        <v>191948.38500000001</v>
      </c>
      <c r="AC109" s="85">
        <f t="shared" si="9"/>
        <v>693693.19000000006</v>
      </c>
      <c r="AD109" s="85">
        <f t="shared" si="9"/>
        <v>271480</v>
      </c>
      <c r="AE109" s="111">
        <f t="shared" si="9"/>
        <v>-297749.32000000007</v>
      </c>
      <c r="AF109" s="85">
        <f>SUM(AF13:AF108)</f>
        <v>38820720.708333328</v>
      </c>
      <c r="AG109" s="10"/>
      <c r="AH109" s="85">
        <f>SUM(AH13:AH108)</f>
        <v>316781254.63466471</v>
      </c>
    </row>
    <row r="110" spans="1:36" s="49" customFormat="1" x14ac:dyDescent="0.25">
      <c r="M110" s="92"/>
      <c r="O110" s="58"/>
      <c r="AG110" s="92"/>
    </row>
    <row r="111" spans="1:36" s="49" customFormat="1" hidden="1" x14ac:dyDescent="0.25">
      <c r="A111" s="53"/>
      <c r="D111" s="53"/>
      <c r="E111" s="59">
        <v>184731647.35970142</v>
      </c>
      <c r="F111" s="59"/>
      <c r="G111" s="59"/>
      <c r="H111" s="59"/>
      <c r="I111" s="59"/>
      <c r="J111" s="59"/>
      <c r="K111" s="59"/>
      <c r="L111" s="59"/>
      <c r="M111" s="93"/>
      <c r="N111" s="59">
        <v>8452166.6666666679</v>
      </c>
      <c r="O111" s="69">
        <v>193183814.02636799</v>
      </c>
      <c r="P111" s="59">
        <v>6382737.0050478168</v>
      </c>
      <c r="Q111" s="59">
        <v>14710936.353424655</v>
      </c>
      <c r="R111" s="59"/>
      <c r="S111" s="59"/>
      <c r="T111" s="59">
        <v>412629</v>
      </c>
      <c r="U111" s="59">
        <v>1659873.28</v>
      </c>
      <c r="V111" s="59">
        <v>11345719.109999999</v>
      </c>
      <c r="W111" s="59">
        <v>1096830</v>
      </c>
      <c r="X111" s="59">
        <v>9727416.3300000001</v>
      </c>
      <c r="Y111" s="59">
        <v>254020</v>
      </c>
      <c r="Z111" s="59"/>
      <c r="AA111" s="59">
        <v>11313225</v>
      </c>
      <c r="AB111" s="59">
        <v>753239</v>
      </c>
      <c r="AC111" s="59">
        <v>537331</v>
      </c>
      <c r="AD111" s="59">
        <v>4226878</v>
      </c>
      <c r="AE111" s="59"/>
      <c r="AF111" s="59">
        <v>164317</v>
      </c>
      <c r="AG111" s="93"/>
      <c r="AH111" s="59">
        <v>2400</v>
      </c>
    </row>
    <row r="112" spans="1:36" s="49" customFormat="1" hidden="1" x14ac:dyDescent="0.25">
      <c r="A112" s="53"/>
      <c r="D112" s="53"/>
      <c r="E112" s="53">
        <v>0</v>
      </c>
      <c r="F112" s="53"/>
      <c r="G112" s="53"/>
      <c r="H112" s="53"/>
      <c r="I112" s="53"/>
      <c r="J112" s="53"/>
      <c r="K112" s="53"/>
      <c r="L112" s="53"/>
      <c r="M112" s="93"/>
      <c r="N112" s="53">
        <v>0</v>
      </c>
      <c r="O112" s="51">
        <v>0</v>
      </c>
      <c r="P112" s="53">
        <v>0</v>
      </c>
      <c r="Q112" s="53">
        <v>0</v>
      </c>
      <c r="R112" s="53"/>
      <c r="S112" s="53"/>
      <c r="T112" s="53">
        <v>0</v>
      </c>
      <c r="U112" s="53">
        <v>-0.74999999976716936</v>
      </c>
      <c r="V112" s="53">
        <v>0.75</v>
      </c>
      <c r="W112" s="53">
        <v>0</v>
      </c>
      <c r="X112" s="53">
        <v>0</v>
      </c>
      <c r="Y112" s="53">
        <v>0</v>
      </c>
      <c r="Z112" s="53"/>
      <c r="AA112" s="53">
        <v>0</v>
      </c>
      <c r="AB112" s="53">
        <v>0</v>
      </c>
      <c r="AC112" s="53">
        <v>0</v>
      </c>
      <c r="AD112" s="53">
        <v>0</v>
      </c>
      <c r="AE112" s="53"/>
      <c r="AF112" s="53">
        <v>0</v>
      </c>
      <c r="AG112" s="93"/>
      <c r="AH112" s="53">
        <v>0</v>
      </c>
    </row>
    <row r="114" spans="3:34" s="97" customFormat="1" x14ac:dyDescent="0.25"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</row>
    <row r="115" spans="3:34" x14ac:dyDescent="0.25">
      <c r="C115" s="98"/>
      <c r="D115" s="98"/>
      <c r="E115" s="99"/>
      <c r="F115" s="99"/>
      <c r="G115" s="99"/>
      <c r="H115" s="99"/>
      <c r="I115" s="99"/>
      <c r="J115" s="99"/>
      <c r="K115" s="99"/>
      <c r="L115" s="99"/>
      <c r="M115" s="99"/>
      <c r="N115" s="100"/>
      <c r="O115" s="100"/>
      <c r="P115" s="100"/>
      <c r="S115" s="100"/>
      <c r="T115" s="122"/>
      <c r="U115" s="100"/>
      <c r="V115" s="100"/>
      <c r="W115" s="99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</row>
    <row r="116" spans="3:34" x14ac:dyDescent="0.25"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</row>
  </sheetData>
  <sheetProtection password="A8AB" sheet="1" objects="1" scenarios="1"/>
  <autoFilter ref="A12:AK109" xr:uid="{BF69D003-AC63-471D-B6FD-262D7A535D59}"/>
  <mergeCells count="3">
    <mergeCell ref="D1:O1"/>
    <mergeCell ref="E11:L11"/>
    <mergeCell ref="N11:AF1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C250B-1B4C-46E0-9462-DD95C18F0027}">
  <dimension ref="B2:F98"/>
  <sheetViews>
    <sheetView topLeftCell="A22" workbookViewId="0">
      <selection activeCell="D103" sqref="D103"/>
    </sheetView>
  </sheetViews>
  <sheetFormatPr defaultRowHeight="15" x14ac:dyDescent="0.25"/>
  <sheetData>
    <row r="2" spans="2:6" x14ac:dyDescent="0.25">
      <c r="B2">
        <v>3071000</v>
      </c>
      <c r="C2" t="s">
        <v>66</v>
      </c>
      <c r="D2">
        <f>VLOOKUP(E2,B:B,1,FALSE)</f>
        <v>3071000</v>
      </c>
      <c r="E2">
        <v>3071000</v>
      </c>
      <c r="F2" t="s">
        <v>66</v>
      </c>
    </row>
    <row r="3" spans="2:6" x14ac:dyDescent="0.25">
      <c r="B3">
        <v>3071002</v>
      </c>
      <c r="C3" t="s">
        <v>54</v>
      </c>
      <c r="D3">
        <f t="shared" ref="D3:D66" si="0">VLOOKUP(E3,B:B,1,FALSE)</f>
        <v>3071002</v>
      </c>
      <c r="E3">
        <v>3071002</v>
      </c>
      <c r="F3" t="s">
        <v>54</v>
      </c>
    </row>
    <row r="4" spans="2:6" x14ac:dyDescent="0.25">
      <c r="B4">
        <v>3071003</v>
      </c>
      <c r="C4" t="s">
        <v>57</v>
      </c>
      <c r="D4">
        <f t="shared" si="0"/>
        <v>3071003</v>
      </c>
      <c r="E4">
        <v>3071003</v>
      </c>
      <c r="F4" t="s">
        <v>57</v>
      </c>
    </row>
    <row r="5" spans="2:6" x14ac:dyDescent="0.25">
      <c r="B5">
        <v>3071007</v>
      </c>
      <c r="C5" t="s">
        <v>112</v>
      </c>
      <c r="D5">
        <f t="shared" si="0"/>
        <v>3071007</v>
      </c>
      <c r="E5">
        <v>3071007</v>
      </c>
      <c r="F5" t="s">
        <v>112</v>
      </c>
    </row>
    <row r="6" spans="2:6" x14ac:dyDescent="0.25">
      <c r="B6">
        <v>3071103</v>
      </c>
      <c r="C6" t="s">
        <v>95</v>
      </c>
      <c r="D6">
        <f t="shared" si="0"/>
        <v>3071103</v>
      </c>
      <c r="E6">
        <v>3071103</v>
      </c>
      <c r="F6" t="s">
        <v>95</v>
      </c>
    </row>
    <row r="7" spans="2:6" x14ac:dyDescent="0.25">
      <c r="B7">
        <v>3071104</v>
      </c>
      <c r="C7" t="s">
        <v>79</v>
      </c>
      <c r="D7">
        <f t="shared" si="0"/>
        <v>3071104</v>
      </c>
      <c r="E7">
        <v>3071104</v>
      </c>
      <c r="F7" t="s">
        <v>79</v>
      </c>
    </row>
    <row r="8" spans="2:6" x14ac:dyDescent="0.25">
      <c r="B8">
        <v>3072000</v>
      </c>
      <c r="C8" t="s">
        <v>59</v>
      </c>
      <c r="D8">
        <f t="shared" si="0"/>
        <v>3072000</v>
      </c>
      <c r="E8">
        <v>3072000</v>
      </c>
      <c r="F8" t="s">
        <v>59</v>
      </c>
    </row>
    <row r="9" spans="2:6" x14ac:dyDescent="0.25">
      <c r="B9">
        <v>3072001</v>
      </c>
      <c r="C9" t="s">
        <v>20</v>
      </c>
      <c r="D9">
        <f t="shared" si="0"/>
        <v>3072001</v>
      </c>
      <c r="E9">
        <v>3072001</v>
      </c>
      <c r="F9" t="s">
        <v>20</v>
      </c>
    </row>
    <row r="10" spans="2:6" x14ac:dyDescent="0.25">
      <c r="B10">
        <v>3072003</v>
      </c>
      <c r="C10" t="s">
        <v>91</v>
      </c>
      <c r="D10">
        <f t="shared" si="0"/>
        <v>3072003</v>
      </c>
      <c r="E10">
        <v>3072003</v>
      </c>
      <c r="F10" t="s">
        <v>91</v>
      </c>
    </row>
    <row r="11" spans="2:6" x14ac:dyDescent="0.25">
      <c r="B11">
        <v>3072004</v>
      </c>
      <c r="C11" t="s">
        <v>19</v>
      </c>
      <c r="D11">
        <f t="shared" si="0"/>
        <v>3072004</v>
      </c>
      <c r="E11">
        <v>3072004</v>
      </c>
      <c r="F11" t="s">
        <v>19</v>
      </c>
    </row>
    <row r="12" spans="2:6" x14ac:dyDescent="0.25">
      <c r="B12">
        <v>3072005</v>
      </c>
      <c r="C12" t="s">
        <v>24</v>
      </c>
      <c r="D12">
        <f t="shared" si="0"/>
        <v>3072005</v>
      </c>
      <c r="E12">
        <v>3072005</v>
      </c>
      <c r="F12" t="s">
        <v>24</v>
      </c>
    </row>
    <row r="13" spans="2:6" x14ac:dyDescent="0.25">
      <c r="B13">
        <v>3072006</v>
      </c>
      <c r="C13" t="s">
        <v>23</v>
      </c>
      <c r="D13">
        <f t="shared" si="0"/>
        <v>3072006</v>
      </c>
      <c r="E13">
        <v>3072006</v>
      </c>
      <c r="F13" t="s">
        <v>23</v>
      </c>
    </row>
    <row r="14" spans="2:6" x14ac:dyDescent="0.25">
      <c r="B14">
        <v>3072010</v>
      </c>
      <c r="C14" t="s">
        <v>109</v>
      </c>
      <c r="D14">
        <f t="shared" si="0"/>
        <v>3072010</v>
      </c>
      <c r="E14">
        <v>3072010</v>
      </c>
      <c r="F14" t="s">
        <v>109</v>
      </c>
    </row>
    <row r="15" spans="2:6" x14ac:dyDescent="0.25">
      <c r="B15">
        <v>3072011</v>
      </c>
      <c r="C15" t="s">
        <v>37</v>
      </c>
      <c r="D15">
        <f t="shared" si="0"/>
        <v>3072011</v>
      </c>
      <c r="E15">
        <v>3072011</v>
      </c>
      <c r="F15" t="s">
        <v>37</v>
      </c>
    </row>
    <row r="16" spans="2:6" x14ac:dyDescent="0.25">
      <c r="B16">
        <v>3072012</v>
      </c>
      <c r="C16" t="s">
        <v>36</v>
      </c>
      <c r="D16">
        <f t="shared" si="0"/>
        <v>3072012</v>
      </c>
      <c r="E16">
        <v>3072012</v>
      </c>
      <c r="F16" t="s">
        <v>36</v>
      </c>
    </row>
    <row r="17" spans="2:6" x14ac:dyDescent="0.25">
      <c r="B17">
        <v>3072022</v>
      </c>
      <c r="C17" t="s">
        <v>43</v>
      </c>
      <c r="D17">
        <f t="shared" si="0"/>
        <v>3072022</v>
      </c>
      <c r="E17">
        <v>3072022</v>
      </c>
      <c r="F17" t="s">
        <v>43</v>
      </c>
    </row>
    <row r="18" spans="2:6" x14ac:dyDescent="0.25">
      <c r="B18">
        <v>3072033</v>
      </c>
      <c r="C18" t="s">
        <v>75</v>
      </c>
      <c r="D18">
        <f t="shared" si="0"/>
        <v>3072033</v>
      </c>
      <c r="E18">
        <v>3072033</v>
      </c>
      <c r="F18" t="s">
        <v>75</v>
      </c>
    </row>
    <row r="19" spans="2:6" x14ac:dyDescent="0.25">
      <c r="B19">
        <v>3072046</v>
      </c>
      <c r="C19" t="s">
        <v>71</v>
      </c>
      <c r="D19">
        <f t="shared" si="0"/>
        <v>3072046</v>
      </c>
      <c r="E19">
        <v>3072046</v>
      </c>
      <c r="F19" t="s">
        <v>71</v>
      </c>
    </row>
    <row r="20" spans="2:6" x14ac:dyDescent="0.25">
      <c r="B20">
        <v>3072058</v>
      </c>
      <c r="C20" t="s">
        <v>88</v>
      </c>
      <c r="D20">
        <f t="shared" si="0"/>
        <v>3072058</v>
      </c>
      <c r="E20">
        <v>3072058</v>
      </c>
      <c r="F20" t="s">
        <v>88</v>
      </c>
    </row>
    <row r="21" spans="2:6" x14ac:dyDescent="0.25">
      <c r="B21">
        <v>3072059</v>
      </c>
      <c r="C21" t="s">
        <v>90</v>
      </c>
      <c r="D21">
        <f t="shared" si="0"/>
        <v>3072059</v>
      </c>
      <c r="E21">
        <v>3072059</v>
      </c>
      <c r="F21" t="s">
        <v>90</v>
      </c>
    </row>
    <row r="22" spans="2:6" x14ac:dyDescent="0.25">
      <c r="B22">
        <v>3072067</v>
      </c>
      <c r="C22" t="s">
        <v>103</v>
      </c>
      <c r="D22">
        <f t="shared" si="0"/>
        <v>3072067</v>
      </c>
      <c r="E22">
        <v>3072067</v>
      </c>
      <c r="F22" t="s">
        <v>103</v>
      </c>
    </row>
    <row r="23" spans="2:6" x14ac:dyDescent="0.25">
      <c r="B23">
        <v>3072071</v>
      </c>
      <c r="C23" t="s">
        <v>102</v>
      </c>
      <c r="D23">
        <f t="shared" si="0"/>
        <v>3072071</v>
      </c>
      <c r="E23">
        <v>3072071</v>
      </c>
      <c r="F23" t="s">
        <v>102</v>
      </c>
    </row>
    <row r="24" spans="2:6" x14ac:dyDescent="0.25">
      <c r="B24">
        <v>3072076</v>
      </c>
      <c r="C24" t="s">
        <v>67</v>
      </c>
      <c r="D24">
        <f t="shared" si="0"/>
        <v>3072076</v>
      </c>
      <c r="E24">
        <v>3072076</v>
      </c>
      <c r="F24" t="s">
        <v>67</v>
      </c>
    </row>
    <row r="25" spans="2:6" x14ac:dyDescent="0.25">
      <c r="B25">
        <v>3072083</v>
      </c>
      <c r="C25" t="s">
        <v>21</v>
      </c>
      <c r="D25">
        <f t="shared" si="0"/>
        <v>3072083</v>
      </c>
      <c r="E25">
        <v>3072083</v>
      </c>
      <c r="F25" t="s">
        <v>21</v>
      </c>
    </row>
    <row r="26" spans="2:6" x14ac:dyDescent="0.25">
      <c r="B26">
        <v>3072088</v>
      </c>
      <c r="C26" t="s">
        <v>32</v>
      </c>
      <c r="D26">
        <f t="shared" si="0"/>
        <v>3072088</v>
      </c>
      <c r="E26">
        <v>3072088</v>
      </c>
      <c r="F26" t="s">
        <v>32</v>
      </c>
    </row>
    <row r="27" spans="2:6" x14ac:dyDescent="0.25">
      <c r="B27">
        <v>3072092</v>
      </c>
      <c r="C27" t="s">
        <v>38</v>
      </c>
      <c r="D27">
        <f t="shared" si="0"/>
        <v>3072092</v>
      </c>
      <c r="E27">
        <v>3072092</v>
      </c>
      <c r="F27" t="s">
        <v>38</v>
      </c>
    </row>
    <row r="28" spans="2:6" x14ac:dyDescent="0.25">
      <c r="B28">
        <v>3072094</v>
      </c>
      <c r="C28" t="s">
        <v>39</v>
      </c>
      <c r="D28">
        <f t="shared" si="0"/>
        <v>3072094</v>
      </c>
      <c r="E28">
        <v>3072094</v>
      </c>
      <c r="F28" t="s">
        <v>39</v>
      </c>
    </row>
    <row r="29" spans="2:6" x14ac:dyDescent="0.25">
      <c r="B29">
        <v>3072115</v>
      </c>
      <c r="C29" t="s">
        <v>72</v>
      </c>
      <c r="D29">
        <f t="shared" si="0"/>
        <v>3072115</v>
      </c>
      <c r="E29">
        <v>3072115</v>
      </c>
      <c r="F29" t="s">
        <v>72</v>
      </c>
    </row>
    <row r="30" spans="2:6" x14ac:dyDescent="0.25">
      <c r="B30">
        <v>3072121</v>
      </c>
      <c r="C30" t="s">
        <v>80</v>
      </c>
      <c r="D30">
        <f t="shared" si="0"/>
        <v>3072121</v>
      </c>
      <c r="E30">
        <v>3072121</v>
      </c>
      <c r="F30" t="s">
        <v>80</v>
      </c>
    </row>
    <row r="31" spans="2:6" x14ac:dyDescent="0.25">
      <c r="B31">
        <v>3072125</v>
      </c>
      <c r="C31" t="s">
        <v>81</v>
      </c>
      <c r="D31">
        <f t="shared" si="0"/>
        <v>3072125</v>
      </c>
      <c r="E31">
        <v>3072125</v>
      </c>
      <c r="F31" t="s">
        <v>81</v>
      </c>
    </row>
    <row r="32" spans="2:6" x14ac:dyDescent="0.25">
      <c r="B32">
        <v>3072150</v>
      </c>
      <c r="C32" t="s">
        <v>55</v>
      </c>
      <c r="D32">
        <f t="shared" si="0"/>
        <v>3072150</v>
      </c>
      <c r="E32">
        <v>3072150</v>
      </c>
      <c r="F32" t="s">
        <v>55</v>
      </c>
    </row>
    <row r="33" spans="2:6" x14ac:dyDescent="0.25">
      <c r="B33">
        <v>3072151</v>
      </c>
      <c r="C33" t="s">
        <v>58</v>
      </c>
      <c r="D33">
        <f t="shared" si="0"/>
        <v>3072151</v>
      </c>
      <c r="E33">
        <v>3072151</v>
      </c>
      <c r="F33" t="s">
        <v>58</v>
      </c>
    </row>
    <row r="34" spans="2:6" x14ac:dyDescent="0.25">
      <c r="B34">
        <v>3072153</v>
      </c>
      <c r="C34" t="s">
        <v>62</v>
      </c>
      <c r="D34">
        <f t="shared" si="0"/>
        <v>3072153</v>
      </c>
      <c r="E34">
        <v>3072153</v>
      </c>
      <c r="F34" t="s">
        <v>62</v>
      </c>
    </row>
    <row r="35" spans="2:6" x14ac:dyDescent="0.25">
      <c r="B35">
        <v>3072154</v>
      </c>
      <c r="C35" t="s">
        <v>82</v>
      </c>
      <c r="D35">
        <f t="shared" si="0"/>
        <v>3072154</v>
      </c>
      <c r="E35">
        <v>3072154</v>
      </c>
      <c r="F35" t="s">
        <v>82</v>
      </c>
    </row>
    <row r="36" spans="2:6" x14ac:dyDescent="0.25">
      <c r="B36">
        <v>3072161</v>
      </c>
      <c r="C36" t="s">
        <v>18</v>
      </c>
      <c r="D36">
        <f t="shared" si="0"/>
        <v>3072161</v>
      </c>
      <c r="E36">
        <v>3072161</v>
      </c>
      <c r="F36" t="s">
        <v>18</v>
      </c>
    </row>
    <row r="37" spans="2:6" x14ac:dyDescent="0.25">
      <c r="B37">
        <v>3072162</v>
      </c>
      <c r="C37" t="s">
        <v>25</v>
      </c>
      <c r="D37">
        <f t="shared" si="0"/>
        <v>3072162</v>
      </c>
      <c r="E37">
        <v>3072162</v>
      </c>
      <c r="F37" t="s">
        <v>25</v>
      </c>
    </row>
    <row r="38" spans="2:6" x14ac:dyDescent="0.25">
      <c r="B38">
        <v>3072163</v>
      </c>
      <c r="C38" t="s">
        <v>31</v>
      </c>
      <c r="D38">
        <f t="shared" si="0"/>
        <v>3072163</v>
      </c>
      <c r="E38">
        <v>3072163</v>
      </c>
      <c r="F38" t="s">
        <v>31</v>
      </c>
    </row>
    <row r="39" spans="2:6" x14ac:dyDescent="0.25">
      <c r="B39">
        <v>3072164</v>
      </c>
      <c r="C39" t="s">
        <v>33</v>
      </c>
      <c r="D39">
        <f t="shared" si="0"/>
        <v>3072164</v>
      </c>
      <c r="E39">
        <v>3072164</v>
      </c>
      <c r="F39" t="s">
        <v>33</v>
      </c>
    </row>
    <row r="40" spans="2:6" x14ac:dyDescent="0.25">
      <c r="B40">
        <v>3072165</v>
      </c>
      <c r="C40" t="s">
        <v>34</v>
      </c>
      <c r="D40">
        <f t="shared" si="0"/>
        <v>3072165</v>
      </c>
      <c r="E40">
        <v>3072165</v>
      </c>
      <c r="F40" t="s">
        <v>34</v>
      </c>
    </row>
    <row r="41" spans="2:6" x14ac:dyDescent="0.25">
      <c r="B41">
        <v>3072166</v>
      </c>
      <c r="C41" t="s">
        <v>41</v>
      </c>
      <c r="D41">
        <f t="shared" si="0"/>
        <v>3072166</v>
      </c>
      <c r="E41">
        <v>3072166</v>
      </c>
      <c r="F41" t="s">
        <v>41</v>
      </c>
    </row>
    <row r="42" spans="2:6" x14ac:dyDescent="0.25">
      <c r="B42">
        <v>3072167</v>
      </c>
      <c r="C42" t="s">
        <v>49</v>
      </c>
      <c r="D42">
        <f t="shared" si="0"/>
        <v>3072167</v>
      </c>
      <c r="E42">
        <v>3072167</v>
      </c>
      <c r="F42" t="s">
        <v>49</v>
      </c>
    </row>
    <row r="43" spans="2:6" x14ac:dyDescent="0.25">
      <c r="B43">
        <v>3072168</v>
      </c>
      <c r="C43" t="s">
        <v>50</v>
      </c>
      <c r="D43">
        <f t="shared" si="0"/>
        <v>3072168</v>
      </c>
      <c r="E43">
        <v>3072168</v>
      </c>
      <c r="F43" t="s">
        <v>50</v>
      </c>
    </row>
    <row r="44" spans="2:6" x14ac:dyDescent="0.25">
      <c r="B44">
        <v>3072169</v>
      </c>
      <c r="C44" t="s">
        <v>53</v>
      </c>
      <c r="D44">
        <f t="shared" si="0"/>
        <v>3072169</v>
      </c>
      <c r="E44">
        <v>3072169</v>
      </c>
      <c r="F44" t="s">
        <v>53</v>
      </c>
    </row>
    <row r="45" spans="2:6" x14ac:dyDescent="0.25">
      <c r="B45">
        <v>3072170</v>
      </c>
      <c r="C45" t="s">
        <v>56</v>
      </c>
      <c r="D45">
        <f t="shared" si="0"/>
        <v>3072170</v>
      </c>
      <c r="E45">
        <v>3072170</v>
      </c>
      <c r="F45" t="s">
        <v>56</v>
      </c>
    </row>
    <row r="46" spans="2:6" x14ac:dyDescent="0.25">
      <c r="B46">
        <v>3072171</v>
      </c>
      <c r="C46" t="s">
        <v>60</v>
      </c>
      <c r="D46">
        <f t="shared" si="0"/>
        <v>3072171</v>
      </c>
      <c r="E46">
        <v>3072171</v>
      </c>
      <c r="F46" t="s">
        <v>60</v>
      </c>
    </row>
    <row r="47" spans="2:6" x14ac:dyDescent="0.25">
      <c r="B47">
        <v>3072172</v>
      </c>
      <c r="C47" t="s">
        <v>105</v>
      </c>
      <c r="D47">
        <f t="shared" si="0"/>
        <v>3072172</v>
      </c>
      <c r="E47">
        <v>3072172</v>
      </c>
      <c r="F47" t="s">
        <v>105</v>
      </c>
    </row>
    <row r="48" spans="2:6" x14ac:dyDescent="0.25">
      <c r="B48">
        <v>3072173</v>
      </c>
      <c r="C48" t="s">
        <v>63</v>
      </c>
      <c r="D48">
        <f t="shared" si="0"/>
        <v>3072173</v>
      </c>
      <c r="E48">
        <v>3072173</v>
      </c>
      <c r="F48" t="s">
        <v>63</v>
      </c>
    </row>
    <row r="49" spans="2:6" x14ac:dyDescent="0.25">
      <c r="B49">
        <v>3072174</v>
      </c>
      <c r="C49" t="s">
        <v>64</v>
      </c>
      <c r="D49">
        <f t="shared" si="0"/>
        <v>3072174</v>
      </c>
      <c r="E49">
        <v>3072174</v>
      </c>
      <c r="F49" t="s">
        <v>64</v>
      </c>
    </row>
    <row r="50" spans="2:6" x14ac:dyDescent="0.25">
      <c r="B50">
        <v>3072175</v>
      </c>
      <c r="C50" t="s">
        <v>74</v>
      </c>
      <c r="D50">
        <f t="shared" si="0"/>
        <v>3072175</v>
      </c>
      <c r="E50">
        <v>3072175</v>
      </c>
      <c r="F50" t="s">
        <v>74</v>
      </c>
    </row>
    <row r="51" spans="2:6" x14ac:dyDescent="0.25">
      <c r="B51">
        <v>3072176</v>
      </c>
      <c r="C51" t="s">
        <v>77</v>
      </c>
      <c r="D51">
        <f t="shared" si="0"/>
        <v>3072176</v>
      </c>
      <c r="E51">
        <v>3072176</v>
      </c>
      <c r="F51" t="s">
        <v>77</v>
      </c>
    </row>
    <row r="52" spans="2:6" x14ac:dyDescent="0.25">
      <c r="B52">
        <v>3072177</v>
      </c>
      <c r="C52" t="s">
        <v>94</v>
      </c>
      <c r="D52">
        <f t="shared" si="0"/>
        <v>3072177</v>
      </c>
      <c r="E52">
        <v>3072177</v>
      </c>
      <c r="F52" t="s">
        <v>94</v>
      </c>
    </row>
    <row r="53" spans="2:6" x14ac:dyDescent="0.25">
      <c r="B53">
        <v>3072178</v>
      </c>
      <c r="C53" t="s">
        <v>100</v>
      </c>
      <c r="D53">
        <f t="shared" si="0"/>
        <v>3072178</v>
      </c>
      <c r="E53">
        <v>3072178</v>
      </c>
      <c r="F53" t="s">
        <v>100</v>
      </c>
    </row>
    <row r="54" spans="2:6" x14ac:dyDescent="0.25">
      <c r="B54">
        <v>3072179</v>
      </c>
      <c r="C54" t="s">
        <v>106</v>
      </c>
      <c r="D54">
        <f t="shared" si="0"/>
        <v>3072179</v>
      </c>
      <c r="E54">
        <v>3072179</v>
      </c>
      <c r="F54" t="s">
        <v>106</v>
      </c>
    </row>
    <row r="55" spans="2:6" x14ac:dyDescent="0.25">
      <c r="B55">
        <v>3072180</v>
      </c>
      <c r="C55" t="s">
        <v>48</v>
      </c>
      <c r="D55">
        <f t="shared" si="0"/>
        <v>3072180</v>
      </c>
      <c r="E55">
        <v>3072180</v>
      </c>
      <c r="F55" t="s">
        <v>48</v>
      </c>
    </row>
    <row r="56" spans="2:6" x14ac:dyDescent="0.25">
      <c r="B56">
        <v>3072181</v>
      </c>
      <c r="C56" t="s">
        <v>96</v>
      </c>
      <c r="D56">
        <f t="shared" si="0"/>
        <v>3072181</v>
      </c>
      <c r="E56">
        <v>3072181</v>
      </c>
      <c r="F56" t="s">
        <v>96</v>
      </c>
    </row>
    <row r="57" spans="2:6" x14ac:dyDescent="0.25">
      <c r="B57">
        <v>3072182</v>
      </c>
      <c r="C57" t="s">
        <v>68</v>
      </c>
      <c r="D57">
        <f t="shared" si="0"/>
        <v>3072182</v>
      </c>
      <c r="E57">
        <v>3072182</v>
      </c>
      <c r="F57" t="s">
        <v>68</v>
      </c>
    </row>
    <row r="58" spans="2:6" x14ac:dyDescent="0.25">
      <c r="B58">
        <v>3072183</v>
      </c>
      <c r="C58" t="s">
        <v>97</v>
      </c>
      <c r="D58">
        <f t="shared" si="0"/>
        <v>3072183</v>
      </c>
      <c r="E58">
        <v>3072183</v>
      </c>
      <c r="F58" t="s">
        <v>97</v>
      </c>
    </row>
    <row r="59" spans="2:6" x14ac:dyDescent="0.25">
      <c r="B59">
        <v>3072185</v>
      </c>
      <c r="C59" t="s">
        <v>27</v>
      </c>
      <c r="D59">
        <f t="shared" si="0"/>
        <v>3072185</v>
      </c>
      <c r="E59">
        <v>3072185</v>
      </c>
      <c r="F59" t="s">
        <v>27</v>
      </c>
    </row>
    <row r="60" spans="2:6" x14ac:dyDescent="0.25">
      <c r="B60">
        <v>3072186</v>
      </c>
      <c r="C60" t="s">
        <v>99</v>
      </c>
      <c r="D60">
        <f t="shared" si="0"/>
        <v>3072186</v>
      </c>
      <c r="E60">
        <v>3072186</v>
      </c>
      <c r="F60" t="s">
        <v>99</v>
      </c>
    </row>
    <row r="61" spans="2:6" x14ac:dyDescent="0.25">
      <c r="B61">
        <v>3072187</v>
      </c>
      <c r="C61" t="s">
        <v>51</v>
      </c>
      <c r="D61">
        <f t="shared" si="0"/>
        <v>3072187</v>
      </c>
      <c r="E61">
        <v>3072187</v>
      </c>
      <c r="F61" t="s">
        <v>51</v>
      </c>
    </row>
    <row r="62" spans="2:6" x14ac:dyDescent="0.25">
      <c r="B62">
        <v>3073500</v>
      </c>
      <c r="C62" t="s">
        <v>69</v>
      </c>
      <c r="D62">
        <f t="shared" si="0"/>
        <v>3073500</v>
      </c>
      <c r="E62">
        <v>3073500</v>
      </c>
      <c r="F62" t="s">
        <v>69</v>
      </c>
    </row>
    <row r="63" spans="2:6" x14ac:dyDescent="0.25">
      <c r="B63">
        <v>3073503</v>
      </c>
      <c r="C63" t="s">
        <v>76</v>
      </c>
      <c r="D63">
        <f t="shared" si="0"/>
        <v>3073503</v>
      </c>
      <c r="E63">
        <v>3073503</v>
      </c>
      <c r="F63" t="s">
        <v>76</v>
      </c>
    </row>
    <row r="64" spans="2:6" x14ac:dyDescent="0.25">
      <c r="B64">
        <v>3073504</v>
      </c>
      <c r="C64" t="s">
        <v>87</v>
      </c>
      <c r="D64">
        <f t="shared" si="0"/>
        <v>3073504</v>
      </c>
      <c r="E64">
        <v>3073504</v>
      </c>
      <c r="F64" t="s">
        <v>87</v>
      </c>
    </row>
    <row r="65" spans="2:6" x14ac:dyDescent="0.25">
      <c r="B65">
        <v>3073505</v>
      </c>
      <c r="C65" t="s">
        <v>85</v>
      </c>
      <c r="D65">
        <f t="shared" si="0"/>
        <v>3073505</v>
      </c>
      <c r="E65">
        <v>3073505</v>
      </c>
      <c r="F65" t="s">
        <v>85</v>
      </c>
    </row>
    <row r="66" spans="2:6" x14ac:dyDescent="0.25">
      <c r="B66">
        <v>3073506</v>
      </c>
      <c r="C66" t="s">
        <v>86</v>
      </c>
      <c r="D66">
        <f t="shared" si="0"/>
        <v>3073506</v>
      </c>
      <c r="E66">
        <v>3073506</v>
      </c>
      <c r="F66" t="s">
        <v>86</v>
      </c>
    </row>
    <row r="67" spans="2:6" x14ac:dyDescent="0.25">
      <c r="B67">
        <v>3073507</v>
      </c>
      <c r="C67" t="s">
        <v>89</v>
      </c>
      <c r="D67">
        <f t="shared" ref="D67:D98" si="1">VLOOKUP(E67,B:B,1,FALSE)</f>
        <v>3073507</v>
      </c>
      <c r="E67">
        <v>3073507</v>
      </c>
      <c r="F67" t="s">
        <v>89</v>
      </c>
    </row>
    <row r="68" spans="2:6" x14ac:dyDescent="0.25">
      <c r="B68">
        <v>3073508</v>
      </c>
      <c r="C68" t="s">
        <v>92</v>
      </c>
      <c r="D68">
        <f t="shared" si="1"/>
        <v>3073508</v>
      </c>
      <c r="E68">
        <v>3073508</v>
      </c>
      <c r="F68" t="s">
        <v>92</v>
      </c>
    </row>
    <row r="69" spans="2:6" x14ac:dyDescent="0.25">
      <c r="B69">
        <v>3073509</v>
      </c>
      <c r="C69" t="s">
        <v>93</v>
      </c>
      <c r="D69">
        <f t="shared" si="1"/>
        <v>3073509</v>
      </c>
      <c r="E69">
        <v>3073509</v>
      </c>
      <c r="F69" t="s">
        <v>93</v>
      </c>
    </row>
    <row r="70" spans="2:6" x14ac:dyDescent="0.25">
      <c r="B70">
        <v>3073510</v>
      </c>
      <c r="C70" t="s">
        <v>44</v>
      </c>
      <c r="D70">
        <f t="shared" si="1"/>
        <v>3073510</v>
      </c>
      <c r="E70">
        <v>3073510</v>
      </c>
      <c r="F70" t="s">
        <v>44</v>
      </c>
    </row>
    <row r="71" spans="2:6" x14ac:dyDescent="0.25">
      <c r="B71">
        <v>3073511</v>
      </c>
      <c r="C71" t="s">
        <v>78</v>
      </c>
      <c r="D71">
        <f t="shared" si="1"/>
        <v>3073511</v>
      </c>
      <c r="E71">
        <v>3073511</v>
      </c>
      <c r="F71" t="s">
        <v>78</v>
      </c>
    </row>
    <row r="72" spans="2:6" x14ac:dyDescent="0.25">
      <c r="B72">
        <v>3073512</v>
      </c>
      <c r="C72" t="s">
        <v>70</v>
      </c>
      <c r="D72">
        <f t="shared" si="1"/>
        <v>3073512</v>
      </c>
      <c r="E72">
        <v>3073512</v>
      </c>
      <c r="F72" t="s">
        <v>70</v>
      </c>
    </row>
    <row r="73" spans="2:6" x14ac:dyDescent="0.25">
      <c r="B73">
        <v>3073513</v>
      </c>
      <c r="C73" t="s">
        <v>30</v>
      </c>
      <c r="D73">
        <f t="shared" si="1"/>
        <v>3073513</v>
      </c>
      <c r="E73">
        <v>3073513</v>
      </c>
      <c r="F73" t="s">
        <v>30</v>
      </c>
    </row>
    <row r="74" spans="2:6" x14ac:dyDescent="0.25">
      <c r="B74">
        <v>3074000</v>
      </c>
      <c r="C74" t="s">
        <v>104</v>
      </c>
      <c r="D74">
        <f t="shared" si="1"/>
        <v>3074000</v>
      </c>
      <c r="E74">
        <v>3074000</v>
      </c>
      <c r="F74" t="s">
        <v>104</v>
      </c>
    </row>
    <row r="75" spans="2:6" x14ac:dyDescent="0.25">
      <c r="B75">
        <v>3074001</v>
      </c>
      <c r="C75" t="s">
        <v>42</v>
      </c>
      <c r="D75">
        <f t="shared" si="1"/>
        <v>3074001</v>
      </c>
      <c r="E75">
        <v>3074001</v>
      </c>
      <c r="F75" t="s">
        <v>42</v>
      </c>
    </row>
    <row r="76" spans="2:6" x14ac:dyDescent="0.25">
      <c r="B76">
        <v>3074002</v>
      </c>
      <c r="C76" t="s">
        <v>139</v>
      </c>
      <c r="D76">
        <f t="shared" si="1"/>
        <v>3074002</v>
      </c>
      <c r="E76">
        <v>3074002</v>
      </c>
      <c r="F76" t="s">
        <v>139</v>
      </c>
    </row>
    <row r="77" spans="2:6" x14ac:dyDescent="0.25">
      <c r="B77">
        <v>3074007</v>
      </c>
      <c r="C77" t="s">
        <v>138</v>
      </c>
      <c r="D77">
        <f t="shared" si="1"/>
        <v>3074007</v>
      </c>
      <c r="E77">
        <v>3074007</v>
      </c>
      <c r="F77" t="s">
        <v>138</v>
      </c>
    </row>
    <row r="78" spans="2:6" x14ac:dyDescent="0.25">
      <c r="B78">
        <v>3074020</v>
      </c>
      <c r="C78" t="s">
        <v>101</v>
      </c>
      <c r="D78">
        <f t="shared" si="1"/>
        <v>3074020</v>
      </c>
      <c r="E78">
        <v>3074020</v>
      </c>
      <c r="F78" t="s">
        <v>101</v>
      </c>
    </row>
    <row r="79" spans="2:6" x14ac:dyDescent="0.25">
      <c r="B79">
        <v>3074030</v>
      </c>
      <c r="C79" t="s">
        <v>35</v>
      </c>
      <c r="D79">
        <f t="shared" si="1"/>
        <v>3074030</v>
      </c>
      <c r="E79">
        <v>3074030</v>
      </c>
      <c r="F79" t="s">
        <v>35</v>
      </c>
    </row>
    <row r="80" spans="2:6" x14ac:dyDescent="0.25">
      <c r="B80">
        <v>3074031</v>
      </c>
      <c r="C80" t="s">
        <v>47</v>
      </c>
      <c r="D80">
        <f t="shared" si="1"/>
        <v>3074031</v>
      </c>
      <c r="E80">
        <v>3074031</v>
      </c>
      <c r="F80" t="s">
        <v>47</v>
      </c>
    </row>
    <row r="81" spans="2:6" x14ac:dyDescent="0.25">
      <c r="B81">
        <v>3074036</v>
      </c>
      <c r="C81" t="s">
        <v>46</v>
      </c>
      <c r="D81">
        <f t="shared" si="1"/>
        <v>3074036</v>
      </c>
      <c r="E81">
        <v>3074036</v>
      </c>
      <c r="F81" t="s">
        <v>46</v>
      </c>
    </row>
    <row r="82" spans="2:6" x14ac:dyDescent="0.25">
      <c r="B82">
        <v>3074602</v>
      </c>
      <c r="C82" t="s">
        <v>98</v>
      </c>
      <c r="D82">
        <f t="shared" si="1"/>
        <v>3074602</v>
      </c>
      <c r="E82">
        <v>3074602</v>
      </c>
      <c r="F82" t="s">
        <v>98</v>
      </c>
    </row>
    <row r="83" spans="2:6" x14ac:dyDescent="0.25">
      <c r="B83">
        <v>3074603</v>
      </c>
      <c r="C83" t="s">
        <v>28</v>
      </c>
      <c r="D83">
        <f t="shared" si="1"/>
        <v>3074603</v>
      </c>
      <c r="E83">
        <v>3074603</v>
      </c>
      <c r="F83" t="s">
        <v>28</v>
      </c>
    </row>
    <row r="84" spans="2:6" x14ac:dyDescent="0.25">
      <c r="B84">
        <v>3075200</v>
      </c>
      <c r="C84" t="s">
        <v>108</v>
      </c>
      <c r="D84">
        <f t="shared" si="1"/>
        <v>3075200</v>
      </c>
      <c r="E84">
        <v>3075200</v>
      </c>
      <c r="F84" t="s">
        <v>108</v>
      </c>
    </row>
    <row r="85" spans="2:6" x14ac:dyDescent="0.25">
      <c r="B85">
        <v>3075201</v>
      </c>
      <c r="C85" t="s">
        <v>107</v>
      </c>
      <c r="D85">
        <f t="shared" si="1"/>
        <v>3075201</v>
      </c>
      <c r="E85">
        <v>3075201</v>
      </c>
      <c r="F85" t="s">
        <v>107</v>
      </c>
    </row>
    <row r="86" spans="2:6" x14ac:dyDescent="0.25">
      <c r="B86">
        <v>3075400</v>
      </c>
      <c r="C86" t="s">
        <v>26</v>
      </c>
      <c r="D86">
        <f t="shared" si="1"/>
        <v>3075400</v>
      </c>
      <c r="E86">
        <v>3075400</v>
      </c>
      <c r="F86" t="s">
        <v>26</v>
      </c>
    </row>
    <row r="87" spans="2:6" x14ac:dyDescent="0.25">
      <c r="B87">
        <v>3075401</v>
      </c>
      <c r="C87" t="s">
        <v>52</v>
      </c>
      <c r="D87">
        <f t="shared" si="1"/>
        <v>3075401</v>
      </c>
      <c r="E87">
        <v>3075401</v>
      </c>
      <c r="F87" t="s">
        <v>52</v>
      </c>
    </row>
    <row r="88" spans="2:6" x14ac:dyDescent="0.25">
      <c r="B88">
        <v>3075402</v>
      </c>
      <c r="C88" t="s">
        <v>45</v>
      </c>
      <c r="D88">
        <f t="shared" si="1"/>
        <v>3075402</v>
      </c>
      <c r="E88">
        <v>3075402</v>
      </c>
      <c r="F88" t="s">
        <v>45</v>
      </c>
    </row>
    <row r="89" spans="2:6" x14ac:dyDescent="0.25">
      <c r="B89">
        <v>3075403</v>
      </c>
      <c r="C89" t="s">
        <v>40</v>
      </c>
      <c r="D89">
        <f t="shared" si="1"/>
        <v>3075403</v>
      </c>
      <c r="E89">
        <v>3075403</v>
      </c>
      <c r="F89" t="s">
        <v>40</v>
      </c>
    </row>
    <row r="90" spans="2:6" x14ac:dyDescent="0.25">
      <c r="B90">
        <v>3075404</v>
      </c>
      <c r="C90" t="s">
        <v>73</v>
      </c>
      <c r="D90">
        <f t="shared" si="1"/>
        <v>3075404</v>
      </c>
      <c r="E90">
        <v>3075404</v>
      </c>
      <c r="F90" t="s">
        <v>73</v>
      </c>
    </row>
    <row r="91" spans="2:6" x14ac:dyDescent="0.25">
      <c r="B91">
        <v>3077005</v>
      </c>
      <c r="C91" t="s">
        <v>22</v>
      </c>
      <c r="D91" t="e">
        <f t="shared" si="1"/>
        <v>#N/A</v>
      </c>
      <c r="E91">
        <v>3076905</v>
      </c>
      <c r="F91" t="s">
        <v>17</v>
      </c>
    </row>
    <row r="92" spans="2:6" x14ac:dyDescent="0.25">
      <c r="B92">
        <v>3077007</v>
      </c>
      <c r="C92" t="s">
        <v>29</v>
      </c>
      <c r="D92">
        <f t="shared" si="1"/>
        <v>3077005</v>
      </c>
      <c r="E92">
        <v>3077005</v>
      </c>
      <c r="F92" t="s">
        <v>22</v>
      </c>
    </row>
    <row r="93" spans="2:6" x14ac:dyDescent="0.25">
      <c r="B93">
        <v>3077010</v>
      </c>
      <c r="C93" t="s">
        <v>65</v>
      </c>
      <c r="D93">
        <f t="shared" si="1"/>
        <v>3077007</v>
      </c>
      <c r="E93">
        <v>3077007</v>
      </c>
      <c r="F93" t="s">
        <v>29</v>
      </c>
    </row>
    <row r="94" spans="2:6" x14ac:dyDescent="0.25">
      <c r="B94">
        <v>3077012</v>
      </c>
      <c r="C94" t="s">
        <v>61</v>
      </c>
      <c r="D94">
        <f t="shared" si="1"/>
        <v>3077010</v>
      </c>
      <c r="E94">
        <v>3077010</v>
      </c>
      <c r="F94" t="s">
        <v>65</v>
      </c>
    </row>
    <row r="95" spans="2:6" x14ac:dyDescent="0.25">
      <c r="B95">
        <v>3077013</v>
      </c>
      <c r="C95" t="s">
        <v>83</v>
      </c>
      <c r="D95">
        <f t="shared" si="1"/>
        <v>3077012</v>
      </c>
      <c r="E95">
        <v>3077012</v>
      </c>
      <c r="F95" t="s">
        <v>61</v>
      </c>
    </row>
    <row r="96" spans="2:6" x14ac:dyDescent="0.25">
      <c r="B96">
        <v>3077014</v>
      </c>
      <c r="C96" t="s">
        <v>84</v>
      </c>
      <c r="D96">
        <f t="shared" si="1"/>
        <v>3077013</v>
      </c>
      <c r="E96">
        <v>3077013</v>
      </c>
      <c r="F96" t="s">
        <v>83</v>
      </c>
    </row>
    <row r="97" spans="2:6" x14ac:dyDescent="0.25">
      <c r="B97" t="s">
        <v>111</v>
      </c>
      <c r="C97" t="s">
        <v>110</v>
      </c>
      <c r="D97">
        <f t="shared" si="1"/>
        <v>3077014</v>
      </c>
      <c r="E97">
        <v>3077014</v>
      </c>
      <c r="F97" t="s">
        <v>84</v>
      </c>
    </row>
    <row r="98" spans="2:6" x14ac:dyDescent="0.25">
      <c r="D98" t="str">
        <f t="shared" si="1"/>
        <v>-</v>
      </c>
      <c r="E98" t="s">
        <v>111</v>
      </c>
      <c r="F98" t="s">
        <v>110</v>
      </c>
    </row>
  </sheetData>
  <sortState xmlns:xlrd2="http://schemas.microsoft.com/office/spreadsheetml/2017/richdata2" ref="E2:F98">
    <sortCondition ref="E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School Summary</vt:lpstr>
      <vt:lpstr>All Schools New</vt:lpstr>
      <vt:lpstr>Sheet1</vt:lpstr>
      <vt:lpstr>'All Schools New'!School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Kashmira Lad</dc:creator>
  <cp:lastModifiedBy>Suresh De Alwis</cp:lastModifiedBy>
  <cp:lastPrinted>2019-02-22T17:09:47Z</cp:lastPrinted>
  <dcterms:created xsi:type="dcterms:W3CDTF">2019-02-14T11:50:49Z</dcterms:created>
  <dcterms:modified xsi:type="dcterms:W3CDTF">2020-03-13T11:37:52Z</dcterms:modified>
</cp:coreProperties>
</file>