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lingcouncil-my.sharepoint.com/personal/dpollard_ealing_gov_uk/Documents/Desktop/"/>
    </mc:Choice>
  </mc:AlternateContent>
  <xr:revisionPtr revIDLastSave="0" documentId="8_{3D128079-6591-4194-A1E7-4A41D6017FF7}" xr6:coauthVersionLast="47" xr6:coauthVersionMax="47" xr10:uidLastSave="{00000000-0000-0000-0000-000000000000}"/>
  <bookViews>
    <workbookView xWindow="-120" yWindow="-120" windowWidth="24240" windowHeight="13140" xr2:uid="{6048A237-F784-45AB-A8E5-E93B9C869EDA}"/>
  </bookViews>
  <sheets>
    <sheet name="1. School Summary" sheetId="1" r:id="rId1"/>
    <sheet name="2. All Schools" sheetId="2" r:id="rId2"/>
    <sheet name="3. School - 22_23" sheetId="15" r:id="rId3"/>
    <sheet name="Growth" sheetId="5" state="hidden" r:id="rId4"/>
    <sheet name="PPG" sheetId="7" state="hidden" r:id="rId5"/>
    <sheet name="4. Working Papers - June" sheetId="14" state="hidden" r:id="rId6"/>
    <sheet name="CFR Codes" sheetId="16" state="hidden" r:id="rId7"/>
    <sheet name="ESFA" sheetId="11" state="hidden" r:id="rId8"/>
  </sheets>
  <externalReferences>
    <externalReference r:id="rId9"/>
  </externalReferences>
  <definedNames>
    <definedName name="_xlnm._FilterDatabase" localSheetId="1" hidden="1">'2. All Schools'!$A$13:$AM$110</definedName>
    <definedName name="School">'2. All Schools'!$D$13:$D$111</definedName>
    <definedName name="Z_3807DB81_1868_44F9_9A25_2D9B4E307178_.wvu.FilterData" localSheetId="1" hidden="1">'2. All Schools'!$A$13:$AM$110</definedName>
    <definedName name="Z_43D0096F_F2EE_4E9D_8B2C_6283B2D8ABAE_.wvu.Cols" localSheetId="1" hidden="1">'2. All Schools'!$A:$A,'2. All Schools'!$AN:$AQ</definedName>
    <definedName name="Z_43D0096F_F2EE_4E9D_8B2C_6283B2D8ABAE_.wvu.FilterData" localSheetId="1" hidden="1">'2. All Schools'!$A$13:$AM$110</definedName>
    <definedName name="Z_43D0096F_F2EE_4E9D_8B2C_6283B2D8ABAE_.wvu.Rows" localSheetId="0" hidden="1">'1. School Summary'!$45:$45</definedName>
    <definedName name="Z_43D0096F_F2EE_4E9D_8B2C_6283B2D8ABAE_.wvu.Rows" localSheetId="1" hidden="1">'2. All Schools'!$113:$114</definedName>
    <definedName name="Z_DAB5ADB4_6AE6_4EFE_97BD_A90E2751CFE6_.wvu.Cols" localSheetId="1" hidden="1">'2. All Schools'!$A:$B</definedName>
    <definedName name="Z_DAB5ADB4_6AE6_4EFE_97BD_A90E2751CFE6_.wvu.FilterData" localSheetId="1" hidden="1">'2. All Schools'!$A$13:$AM$110</definedName>
    <definedName name="Z_DAB5ADB4_6AE6_4EFE_97BD_A90E2751CFE6_.wvu.Rows" localSheetId="0" hidden="1">'1. School Summary'!$45:$45</definedName>
    <definedName name="Z_DAB5ADB4_6AE6_4EFE_97BD_A90E2751CFE6_.wvu.Rows" localSheetId="1" hidden="1">'2. All Schools'!$113:$114</definedName>
    <definedName name="Z_E2F69126_C024_4A8F_B517_A9611CF85189_.wvu.Cols" localSheetId="0" hidden="1">'1. School Summary'!$G:$G</definedName>
    <definedName name="Z_E2F69126_C024_4A8F_B517_A9611CF85189_.wvu.Cols" localSheetId="1" hidden="1">'2. All Schools'!$A:$B,'2. All Schools'!$N:$N,'2. All Schools'!$P:$Q,'2. All Schools'!$T:$T,'2. All Schools'!$W:$Z,'2. All Schools'!$AB:$AB,'2. All Schools'!$AD:$AD,'2. All Schools'!$AG:$AG,'2. All Schools'!$AI:$AK,'2. All Schools'!$AO:$AQ</definedName>
    <definedName name="Z_E2F69126_C024_4A8F_B517_A9611CF85189_.wvu.FilterData" localSheetId="1" hidden="1">'2. All Schools'!$A$13:$AM$110</definedName>
    <definedName name="Z_E2F69126_C024_4A8F_B517_A9611CF85189_.wvu.Rows" localSheetId="1" hidden="1">'2. All Schools'!$113:$116</definedName>
    <definedName name="Z_F87E13AA_3CC7_4D66_AB5C_1A2B1FDB0D57_.wvu.Cols" localSheetId="1" hidden="1">'2. All Schools'!$A:$B</definedName>
    <definedName name="Z_F87E13AA_3CC7_4D66_AB5C_1A2B1FDB0D57_.wvu.FilterData" localSheetId="1" hidden="1">'2. All Schools'!$A$13:$AM$110</definedName>
    <definedName name="Z_F87E13AA_3CC7_4D66_AB5C_1A2B1FDB0D57_.wvu.Rows" localSheetId="0" hidden="1">'1. School Summary'!$45:$45</definedName>
    <definedName name="Z_F87E13AA_3CC7_4D66_AB5C_1A2B1FDB0D57_.wvu.Rows" localSheetId="1" hidden="1">'2. All Schools'!$113:$114</definedName>
  </definedNames>
  <calcPr calcId="191029"/>
  <customWorkbookViews>
    <customWorkbookView name="Annette Graham - Personal View" guid="{E2F69126-C024-4A8F-B517-A9611CF85189}" mergeInterval="0" personalView="1" maximized="1" xWindow="-13" yWindow="-13" windowWidth="2762" windowHeight="1770" activeSheetId="15"/>
    <customWorkbookView name="Eunice Onyema - Personal View" guid="{F87E13AA-3CC7-4D66-AB5C-1A2B1FDB0D57}" mergeInterval="0" personalView="1" maximized="1" xWindow="2728" yWindow="-8" windowWidth="1936" windowHeight="1056" activeSheetId="1"/>
    <customWorkbookView name="Halina Bakhovska - Personal View" guid="{DAB5ADB4-6AE6-4EFE-97BD-A90E2751CFE6}" mergeInterval="0" personalView="1" maximized="1" xWindow="-13" yWindow="-13" windowWidth="3026" windowHeight="1946" activeSheetId="2"/>
    <customWorkbookView name="Margaret Olisa - Personal View" guid="{43D0096F-F2EE-4E9D-8B2C-6283B2D8ABAE}" mergeInterval="0" personalView="1" maximized="1" xWindow="-13" yWindow="-13" windowWidth="2762" windowHeight="177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1" l="1"/>
  <c r="E50" i="1"/>
  <c r="E52" i="1"/>
  <c r="D49" i="1"/>
  <c r="D50" i="1"/>
  <c r="D51" i="1"/>
  <c r="D52" i="1"/>
  <c r="F52" i="1" s="1"/>
  <c r="F49" i="1" l="1"/>
  <c r="F50" i="1"/>
  <c r="C4" i="14" l="1"/>
  <c r="D4" i="14"/>
  <c r="E4" i="14"/>
  <c r="F4" i="14"/>
  <c r="G4" i="14" s="1"/>
  <c r="H4" i="14" s="1"/>
  <c r="I4" i="14" s="1"/>
  <c r="J4" i="14" s="1"/>
  <c r="K4" i="14" s="1"/>
  <c r="L4" i="14" s="1"/>
  <c r="M4" i="14" s="1"/>
  <c r="N4" i="14" s="1"/>
  <c r="B4" i="14"/>
  <c r="F46" i="14"/>
  <c r="F14" i="14"/>
  <c r="I102" i="14"/>
  <c r="D102" i="14" l="1"/>
  <c r="N102" i="14"/>
  <c r="E102" i="14"/>
  <c r="F102" i="14"/>
  <c r="F104" i="14" s="1"/>
  <c r="G102" i="14"/>
  <c r="H102" i="14"/>
  <c r="J102" i="14"/>
  <c r="K102" i="14"/>
  <c r="K104" i="14" s="1"/>
  <c r="L102" i="14"/>
  <c r="M102" i="14"/>
  <c r="O102" i="14" l="1"/>
  <c r="R103" i="14" s="1"/>
  <c r="R104" i="14" s="1"/>
  <c r="N103" i="14"/>
  <c r="O105" i="14" l="1"/>
  <c r="L12" i="11" l="1"/>
  <c r="I12" i="11"/>
  <c r="N12" i="11" s="1"/>
  <c r="H12" i="11"/>
  <c r="G12" i="11"/>
  <c r="F12" i="11"/>
  <c r="K12" i="11" s="1"/>
  <c r="E12" i="11"/>
  <c r="D12" i="11"/>
  <c r="M12" i="11" s="1"/>
  <c r="C12" i="11"/>
  <c r="B12" i="11"/>
  <c r="N11" i="11"/>
  <c r="M11" i="11"/>
  <c r="L11" i="11"/>
  <c r="K11" i="11"/>
  <c r="J11" i="11"/>
  <c r="O11" i="11" s="1"/>
  <c r="N10" i="11"/>
  <c r="M10" i="11"/>
  <c r="L10" i="11"/>
  <c r="K10" i="11"/>
  <c r="J10" i="11"/>
  <c r="N9" i="11"/>
  <c r="M9" i="11"/>
  <c r="L9" i="11"/>
  <c r="K9" i="11"/>
  <c r="J9" i="11"/>
  <c r="N8" i="11"/>
  <c r="M8" i="11"/>
  <c r="L8" i="11"/>
  <c r="K8" i="11"/>
  <c r="J8" i="11"/>
  <c r="O8" i="11" s="1"/>
  <c r="N7" i="11"/>
  <c r="M7" i="11"/>
  <c r="L7" i="11"/>
  <c r="K7" i="11"/>
  <c r="J7" i="11"/>
  <c r="O7" i="11" s="1"/>
  <c r="N6" i="11"/>
  <c r="M6" i="11"/>
  <c r="L6" i="11"/>
  <c r="K6" i="11"/>
  <c r="J6" i="11"/>
  <c r="N5" i="11"/>
  <c r="M5" i="11"/>
  <c r="L5" i="11"/>
  <c r="K5" i="11"/>
  <c r="J5" i="11"/>
  <c r="O6" i="11" l="1"/>
  <c r="O10" i="11"/>
  <c r="J12" i="11"/>
  <c r="O12" i="11" s="1"/>
  <c r="O5" i="11"/>
  <c r="O9" i="11"/>
  <c r="A79" i="7" l="1"/>
  <c r="E41" i="1" l="1"/>
  <c r="D41" i="1"/>
  <c r="E45" i="1" l="1"/>
  <c r="E46" i="1"/>
  <c r="E5" i="1" l="1"/>
  <c r="D16" i="1" s="1"/>
  <c r="E37" i="1" l="1"/>
  <c r="E33" i="1"/>
  <c r="E29" i="1"/>
  <c r="E24" i="1"/>
  <c r="E20" i="1"/>
  <c r="E15" i="1"/>
  <c r="E11" i="1"/>
  <c r="E36" i="1"/>
  <c r="E32" i="1"/>
  <c r="E28" i="1"/>
  <c r="D23" i="1"/>
  <c r="E19" i="1"/>
  <c r="E14" i="1"/>
  <c r="E10" i="1"/>
  <c r="E35" i="1"/>
  <c r="D31" i="1"/>
  <c r="D42" i="1" s="1"/>
  <c r="E27" i="1"/>
  <c r="D22" i="1"/>
  <c r="D18" i="1"/>
  <c r="E13" i="1"/>
  <c r="E51" i="1" s="1"/>
  <c r="F51" i="1" s="1"/>
  <c r="E9" i="1"/>
  <c r="E34" i="1"/>
  <c r="E30" i="1"/>
  <c r="E25" i="1"/>
  <c r="E21" i="1"/>
  <c r="D17" i="1"/>
  <c r="E12" i="1"/>
  <c r="D26" i="1"/>
  <c r="D48" i="1" l="1"/>
  <c r="D47" i="1"/>
  <c r="D45" i="1" l="1"/>
  <c r="F45" i="1" s="1"/>
  <c r="E53" i="1" l="1"/>
  <c r="D53" i="1"/>
  <c r="F53" i="1" l="1"/>
  <c r="D44" i="1" l="1"/>
  <c r="E44" i="1" l="1"/>
  <c r="D43" i="1" l="1"/>
  <c r="D46" i="1" l="1"/>
  <c r="D54" i="1" s="1"/>
  <c r="D38" i="1"/>
  <c r="F46" i="1" l="1"/>
  <c r="F44" i="1"/>
  <c r="E42" i="1" l="1"/>
  <c r="F42" i="1" l="1"/>
  <c r="E48" i="1" l="1"/>
  <c r="F48" i="1" s="1"/>
  <c r="E43" i="1"/>
  <c r="F43" i="1" s="1"/>
  <c r="E47" i="1"/>
  <c r="E38" i="1" l="1"/>
  <c r="F47" i="1"/>
  <c r="F54" i="1" s="1"/>
  <c r="E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Suresh De Alwis</author>
  </authors>
  <commentList>
    <comment ref="B5" authorId="0" shapeId="0" xr:uid="{59C83A82-C4C0-4981-A204-BD8F9F5C4B0A}">
      <text>
        <r>
          <rPr>
            <b/>
            <sz val="12"/>
            <color indexed="81"/>
            <rFont val="Tahoma"/>
            <family val="2"/>
          </rPr>
          <t>Please select your school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Annette Graham</author>
    <author>Margaret Olisa</author>
  </authors>
  <commentList>
    <comment ref="X13" authorId="0" shapeId="0" xr:uid="{7537C6A7-1DB2-4FD3-8961-5153961A4BE9}">
      <text>
        <r>
          <rPr>
            <b/>
            <sz val="9"/>
            <color indexed="81"/>
            <rFont val="Tahoma"/>
            <family val="2"/>
          </rPr>
          <t>Annette Graham:</t>
        </r>
        <r>
          <rPr>
            <sz val="9"/>
            <color indexed="81"/>
            <rFont val="Tahoma"/>
            <family val="2"/>
          </rPr>
          <t xml:space="preserve">
Free School Meals
</t>
        </r>
      </text>
    </comment>
    <comment ref="N116" authorId="1" shapeId="0" xr:uid="{94CF768D-6DAA-463D-B137-178E189FC856}">
      <text>
        <r>
          <rPr>
            <b/>
            <sz val="9"/>
            <color indexed="81"/>
            <rFont val="Tahoma"/>
            <family val="2"/>
          </rPr>
          <t xml:space="preserve">Margaret Olisa:Funding for Ark Acton Academy
</t>
        </r>
      </text>
    </comment>
    <comment ref="AH116" authorId="1" shapeId="0" xr:uid="{B6893491-7E85-4450-AAD3-F20034DB3BBC}">
      <text>
        <r>
          <rPr>
            <b/>
            <sz val="9"/>
            <color indexed="81"/>
            <rFont val="Tahoma"/>
            <family val="2"/>
          </rPr>
          <t>Margaret Olisa:</t>
        </r>
        <r>
          <rPr>
            <sz val="9"/>
            <color indexed="81"/>
            <rFont val="Tahoma"/>
            <family val="2"/>
          </rPr>
          <t xml:space="preserve">
Payments to Ealing Music Service</t>
        </r>
      </text>
    </comment>
    <comment ref="AH120" authorId="0" shapeId="0" xr:uid="{B4A79300-0C6D-4F4C-A2FA-6A605E762BFC}">
      <text>
        <r>
          <rPr>
            <b/>
            <sz val="9"/>
            <color indexed="81"/>
            <rFont val="Tahoma"/>
            <family val="2"/>
          </rPr>
          <t>Annette Graham:</t>
        </r>
        <r>
          <rPr>
            <sz val="9"/>
            <color indexed="81"/>
            <rFont val="Tahoma"/>
            <family val="2"/>
          </rPr>
          <t xml:space="preserve">
Berrymede/Hobbayne accrual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Annette Graham</author>
  </authors>
  <commentList>
    <comment ref="D3" authorId="0" shapeId="0" xr:uid="{2B05F252-AA17-403A-85C8-4B2E9DABFC8C}">
      <text>
        <r>
          <rPr>
            <b/>
            <sz val="9"/>
            <color indexed="81"/>
            <rFont val="Tahoma"/>
            <family val="2"/>
          </rPr>
          <t>Annette Graham:</t>
        </r>
        <r>
          <rPr>
            <sz val="9"/>
            <color indexed="81"/>
            <rFont val="Tahoma"/>
            <family val="2"/>
          </rPr>
          <t xml:space="preserve">
Spring &amp; Summer </t>
        </r>
      </text>
    </comment>
    <comment ref="E3" authorId="0" shapeId="0" xr:uid="{8B4DD8C5-D4A7-4271-A3DA-AC68C79E4B5F}">
      <text>
        <r>
          <rPr>
            <b/>
            <sz val="9"/>
            <color indexed="81"/>
            <rFont val="Tahoma"/>
            <family val="2"/>
          </rPr>
          <t>Annette Graham:</t>
        </r>
        <r>
          <rPr>
            <sz val="9"/>
            <color indexed="81"/>
            <rFont val="Tahoma"/>
            <family val="2"/>
          </rPr>
          <t xml:space="preserve">
"nd Phase</t>
        </r>
      </text>
    </comment>
    <comment ref="F3" authorId="0" shapeId="0" xr:uid="{11D5B8C7-8EAC-4774-AC2E-5556571516A1}">
      <text>
        <r>
          <rPr>
            <b/>
            <sz val="9"/>
            <color indexed="81"/>
            <rFont val="Tahoma"/>
            <family val="2"/>
          </rPr>
          <t>Annette Graham:</t>
        </r>
        <r>
          <rPr>
            <sz val="9"/>
            <color indexed="81"/>
            <rFont val="Tahoma"/>
            <family val="2"/>
          </rPr>
          <t xml:space="preserve">
April - July</t>
        </r>
      </text>
    </comment>
    <comment ref="I3" authorId="0" shapeId="0" xr:uid="{011A2D28-B8CB-42AF-BE7C-7AD0FC8378A1}">
      <text>
        <r>
          <rPr>
            <b/>
            <sz val="9"/>
            <color indexed="81"/>
            <rFont val="Tahoma"/>
            <family val="2"/>
          </rPr>
          <t>Annette Graham:</t>
        </r>
        <r>
          <rPr>
            <sz val="9"/>
            <color indexed="81"/>
            <rFont val="Tahoma"/>
            <family val="2"/>
          </rPr>
          <t xml:space="preserve">
April 2022</t>
        </r>
      </text>
    </comment>
    <comment ref="J3" authorId="0" shapeId="0" xr:uid="{3D08108C-C7DC-480F-87BB-4520818798CB}">
      <text>
        <r>
          <rPr>
            <b/>
            <sz val="9"/>
            <color indexed="81"/>
            <rFont val="Tahoma"/>
            <family val="2"/>
          </rPr>
          <t>Annette Graham:</t>
        </r>
        <r>
          <rPr>
            <sz val="9"/>
            <color indexed="81"/>
            <rFont val="Tahoma"/>
            <family val="2"/>
          </rPr>
          <t xml:space="preserve">
Summer 22</t>
        </r>
      </text>
    </comment>
    <comment ref="K3" authorId="0" shapeId="0" xr:uid="{801D4513-1218-4BC1-9AAE-D8EA711AAC3A}">
      <text>
        <r>
          <rPr>
            <b/>
            <sz val="9"/>
            <color indexed="81"/>
            <rFont val="Tahoma"/>
            <family val="2"/>
          </rPr>
          <t>Annette Graham:</t>
        </r>
        <r>
          <rPr>
            <sz val="9"/>
            <color indexed="81"/>
            <rFont val="Tahoma"/>
            <family val="2"/>
          </rPr>
          <t xml:space="preserve">
July 22</t>
        </r>
      </text>
    </comment>
    <comment ref="L3" authorId="0" shapeId="0" xr:uid="{8372306E-7F31-4A8E-B275-48EE0EFFB4E3}">
      <text>
        <r>
          <rPr>
            <b/>
            <sz val="9"/>
            <color indexed="81"/>
            <rFont val="Tahoma"/>
            <family val="2"/>
          </rPr>
          <t>Annette Graham:</t>
        </r>
        <r>
          <rPr>
            <sz val="9"/>
            <color indexed="81"/>
            <rFont val="Tahoma"/>
            <family val="2"/>
          </rPr>
          <t xml:space="preserve">
ist tranche</t>
        </r>
      </text>
    </comment>
    <comment ref="M3" authorId="0" shapeId="0" xr:uid="{FC4D168E-BC67-4984-A3DE-87A51712039A}">
      <text>
        <r>
          <rPr>
            <b/>
            <sz val="9"/>
            <color indexed="81"/>
            <rFont val="Tahoma"/>
            <family val="2"/>
          </rPr>
          <t>Annette Graham:</t>
        </r>
        <r>
          <rPr>
            <sz val="9"/>
            <color indexed="81"/>
            <rFont val="Tahoma"/>
            <family val="2"/>
          </rPr>
          <t xml:space="preserve">
April 22</t>
        </r>
      </text>
    </comment>
    <comment ref="N3" authorId="0" shapeId="0" xr:uid="{1CF6C535-A074-493F-9B30-F54144AEFB53}">
      <text>
        <r>
          <rPr>
            <b/>
            <sz val="9"/>
            <color indexed="81"/>
            <rFont val="Tahoma"/>
            <family val="2"/>
          </rPr>
          <t>Annette Graham:</t>
        </r>
        <r>
          <rPr>
            <sz val="9"/>
            <color indexed="81"/>
            <rFont val="Tahoma"/>
            <family val="2"/>
          </rPr>
          <t xml:space="preserve">
April 22</t>
        </r>
      </text>
    </comment>
  </commentList>
</comments>
</file>

<file path=xl/sharedStrings.xml><?xml version="1.0" encoding="utf-8"?>
<sst xmlns="http://schemas.openxmlformats.org/spreadsheetml/2006/main" count="1335" uniqueCount="473">
  <si>
    <t>CFR CODES</t>
  </si>
  <si>
    <t>I01</t>
  </si>
  <si>
    <t>I02</t>
  </si>
  <si>
    <t>School Name</t>
  </si>
  <si>
    <t>High Needs Block -
 Place Led  Baseline Funding</t>
  </si>
  <si>
    <t>High Needs Block - 
Top Ups  Mainstream Ealing Only</t>
  </si>
  <si>
    <t>High Needs Block - 
Top Ups Specialist Ealing Only</t>
  </si>
  <si>
    <t xml:space="preserve">Early Years Block - 
 High Needs and Inclusion </t>
  </si>
  <si>
    <t>Early Years Block -
2, 3 &amp; 4 Year Old Funding</t>
  </si>
  <si>
    <t>Vulnerable Student Bursary</t>
  </si>
  <si>
    <t>Teachers Pay Award</t>
  </si>
  <si>
    <t xml:space="preserve">Alec Reed Academy </t>
  </si>
  <si>
    <t xml:space="preserve">Allenby Primary </t>
  </si>
  <si>
    <t>Ark Byron Primary Academy</t>
  </si>
  <si>
    <t>Ark Primary Academy</t>
  </si>
  <si>
    <t>Beaconsfield Primary</t>
  </si>
  <si>
    <t>Belvue</t>
  </si>
  <si>
    <t>Berrymede Infant</t>
  </si>
  <si>
    <t>Berrymede Junior</t>
  </si>
  <si>
    <t>Blair Peach Primary</t>
  </si>
  <si>
    <t>Brentside High</t>
  </si>
  <si>
    <t>Brentside Primary</t>
  </si>
  <si>
    <t>Cardinal Wiseman High</t>
  </si>
  <si>
    <t>Castlebar</t>
  </si>
  <si>
    <t>Christ the Saviour Primary</t>
  </si>
  <si>
    <t>Clifton Primary</t>
  </si>
  <si>
    <t>Costons Primary</t>
  </si>
  <si>
    <t>Dairy Meadow Primary</t>
  </si>
  <si>
    <t>Derwentwater Primary</t>
  </si>
  <si>
    <t>Dormers Wells High</t>
  </si>
  <si>
    <t>Dormer's Wells Infant</t>
  </si>
  <si>
    <t>Dormer's Wells Junior</t>
  </si>
  <si>
    <t>Downe Manor Primary</t>
  </si>
  <si>
    <t>Drayton Green Primary</t>
  </si>
  <si>
    <t>Drayton Manor High</t>
  </si>
  <si>
    <t>Durdan's Park Primary</t>
  </si>
  <si>
    <t>Ealing Fields</t>
  </si>
  <si>
    <t>East Acton Primary</t>
  </si>
  <si>
    <t>Edward Betham Primary</t>
  </si>
  <si>
    <t>Ellen Wilkinson High</t>
  </si>
  <si>
    <t>Elthorne Park High</t>
  </si>
  <si>
    <t>Featherstone High</t>
  </si>
  <si>
    <t>Featherstone Primary</t>
  </si>
  <si>
    <t>Fielding Primary</t>
  </si>
  <si>
    <t>Gifford Primary</t>
  </si>
  <si>
    <t>Grange Primary</t>
  </si>
  <si>
    <t>Greenford High</t>
  </si>
  <si>
    <t>Greenwood Primary</t>
  </si>
  <si>
    <t>Grove House</t>
  </si>
  <si>
    <t>Hambrough Primary</t>
  </si>
  <si>
    <t>Havelock Primary</t>
  </si>
  <si>
    <t>Hobbayne Primary</t>
  </si>
  <si>
    <t>Holy Family Primary School</t>
  </si>
  <si>
    <t>Horsenden Primary</t>
  </si>
  <si>
    <t>John Chilton</t>
  </si>
  <si>
    <t>John Perryn Primary</t>
  </si>
  <si>
    <t>Lady Margaret Primary</t>
  </si>
  <si>
    <t>Little Ealing Primary</t>
  </si>
  <si>
    <t>Mandeville</t>
  </si>
  <si>
    <t>Maples</t>
  </si>
  <si>
    <t>Mayfield Primary</t>
  </si>
  <si>
    <t>Montpelier Primary</t>
  </si>
  <si>
    <t>Mount Carmel Primary</t>
  </si>
  <si>
    <t>New Khalsa Prim School</t>
  </si>
  <si>
    <t>North Ealing Primary</t>
  </si>
  <si>
    <t>North Primary</t>
  </si>
  <si>
    <t>Northolt High</t>
  </si>
  <si>
    <t>Oaklands Primary</t>
  </si>
  <si>
    <t>Oldfields Primary</t>
  </si>
  <si>
    <t>OLOV Primary</t>
  </si>
  <si>
    <t>Perivale Primary</t>
  </si>
  <si>
    <t>Petts Hill Primary</t>
  </si>
  <si>
    <t>Ravenor Primary</t>
  </si>
  <si>
    <t>Selborne Primary</t>
  </si>
  <si>
    <t>Southfield Primary</t>
  </si>
  <si>
    <t>Springhallow</t>
  </si>
  <si>
    <t>St Ann's</t>
  </si>
  <si>
    <t>St Anselm's Primary</t>
  </si>
  <si>
    <t>St Gregory's Primary</t>
  </si>
  <si>
    <t>St John Fisher Primary</t>
  </si>
  <si>
    <t>St John's Primary</t>
  </si>
  <si>
    <t>St Joseph's Primary</t>
  </si>
  <si>
    <t>St Mark's Primary</t>
  </si>
  <si>
    <t>St Mary's C of E Primary school</t>
  </si>
  <si>
    <t>St Raphael's Primary</t>
  </si>
  <si>
    <t>St Vincent's Primary</t>
  </si>
  <si>
    <t>Stanhope Primary</t>
  </si>
  <si>
    <t>Three Bridges Primary</t>
  </si>
  <si>
    <t>Tudor Primary</t>
  </si>
  <si>
    <t>Twyford High</t>
  </si>
  <si>
    <t>Vicar's Green Primary</t>
  </si>
  <si>
    <t>Viking Primary</t>
  </si>
  <si>
    <t>Villiers High</t>
  </si>
  <si>
    <t>West Acton Primary</t>
  </si>
  <si>
    <t>West Twyford Primary</t>
  </si>
  <si>
    <t>William Perkin High</t>
  </si>
  <si>
    <t>Willow Tree Primary</t>
  </si>
  <si>
    <t>Wolf Fields Primary</t>
  </si>
  <si>
    <t>Wood End Infant</t>
  </si>
  <si>
    <t>Wood End Junior</t>
  </si>
  <si>
    <t>Woodlands Academy</t>
  </si>
  <si>
    <t>Greenfields</t>
  </si>
  <si>
    <t>Grand Total</t>
  </si>
  <si>
    <t>I03</t>
  </si>
  <si>
    <t>I05</t>
  </si>
  <si>
    <t>I06</t>
  </si>
  <si>
    <t>CI01</t>
  </si>
  <si>
    <t>CFR</t>
  </si>
  <si>
    <t>GRAND TOTAL</t>
  </si>
  <si>
    <t>TOTAL</t>
  </si>
  <si>
    <t>DfE No.</t>
  </si>
  <si>
    <t>Funds delegated by the local authority (LA)</t>
  </si>
  <si>
    <t>Funding for sixth form students</t>
  </si>
  <si>
    <t>High needs top-up funding</t>
  </si>
  <si>
    <t>Funding for minority ethnic pupils</t>
  </si>
  <si>
    <t>Pupil premium</t>
  </si>
  <si>
    <t>Other government grants</t>
  </si>
  <si>
    <t>Capital income</t>
  </si>
  <si>
    <t>I18</t>
  </si>
  <si>
    <t>I04</t>
  </si>
  <si>
    <t>Additional grant for schools</t>
  </si>
  <si>
    <t>Schools Block - Schools ISB Funding Formula</t>
  </si>
  <si>
    <t>High Needs Block - Place Led  Baseline Funding</t>
  </si>
  <si>
    <t>High Needs Block - Top Ups Mainstream Ealing Only</t>
  </si>
  <si>
    <t>High Needs Block - Top Ups Specialist Ealing Only</t>
  </si>
  <si>
    <t>Early Years Block - 2, 3 &amp; 4 Year Old Funding</t>
  </si>
  <si>
    <t>Schools Block  - Growth Funding</t>
  </si>
  <si>
    <t>Ark Acton Academy</t>
  </si>
  <si>
    <t>Ada Lovelace CE High School</t>
  </si>
  <si>
    <t>Schools Block -  Schools ISB Funding Formula</t>
  </si>
  <si>
    <t>Total advance</t>
  </si>
  <si>
    <t>Hanbury</t>
  </si>
  <si>
    <t>Early Years Block - High Needs and Inclusion (Incl. i-CAN)</t>
  </si>
  <si>
    <t xml:space="preserve">Pupil Premium Grant </t>
  </si>
  <si>
    <t>Total
£</t>
  </si>
  <si>
    <t>Monthly Funding/Grant</t>
  </si>
  <si>
    <t>Other Funding/Grants</t>
  </si>
  <si>
    <t>Devolved Formula Capital (DFC)</t>
  </si>
  <si>
    <t>Universal Infant Free School Meals (UIFSM)</t>
  </si>
  <si>
    <t>May</t>
  </si>
  <si>
    <t>Total</t>
  </si>
  <si>
    <t>Khalsa Prim School</t>
  </si>
  <si>
    <t>SACC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</si>
  <si>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</si>
  <si>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</si>
  <si>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</si>
  <si>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</si>
  <si>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</si>
  <si>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</si>
  <si>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</si>
  <si>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</si>
  <si>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</si>
  <si>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</si>
  <si>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DfE</t>
  </si>
  <si>
    <t>ESFA Allocations - Feb Update 2020</t>
  </si>
  <si>
    <t>2020/21 Financila Year Allocation</t>
  </si>
  <si>
    <t>School</t>
  </si>
  <si>
    <t>Programme Funding (1920 AY)</t>
  </si>
  <si>
    <t>Student Fin Support (1920 AY)</t>
  </si>
  <si>
    <t>ADV Maths Premium (1920AY)</t>
  </si>
  <si>
    <t>Programme Funding - Formula
(2021 AY)</t>
  </si>
  <si>
    <t>Condition of Funding Adjustment
(2021 AY)</t>
  </si>
  <si>
    <t>Student Financial Support Funding
(2021 AY)</t>
  </si>
  <si>
    <t>Advanced Maths Premium Funding
(2021 AY)</t>
  </si>
  <si>
    <t>High Value Courses Premium Funding
(2021 AY)</t>
  </si>
  <si>
    <t>Programme Funding - Formula
(2021 FY)</t>
  </si>
  <si>
    <t>Condition of Funding Adjustment
(2021 FY)</t>
  </si>
  <si>
    <t>Student Financial Support Funding
(2021 FY)</t>
  </si>
  <si>
    <t>Advanced Maths Premium Funding
(2021 FY)</t>
  </si>
  <si>
    <t>High Value Courses Premium Funding
(2021 FY)</t>
  </si>
  <si>
    <t>Total to be paid 20/21</t>
  </si>
  <si>
    <t>Elthorn Park</t>
  </si>
  <si>
    <t>The Cardinal Wiseman</t>
  </si>
  <si>
    <t>The Ellen Wilkinson</t>
  </si>
  <si>
    <t xml:space="preserve">COST CENTRE 172100  (CONTINGENCIES) </t>
  </si>
  <si>
    <t xml:space="preserve">Pivot </t>
  </si>
  <si>
    <t>Row Labels</t>
  </si>
  <si>
    <t>Sum of Amount</t>
  </si>
  <si>
    <t>Excess Balances clawback 19/20</t>
  </si>
  <si>
    <t>Growth - Drawdown</t>
  </si>
  <si>
    <t>NNDR Receipts</t>
  </si>
  <si>
    <t>Growth  -Ark Acton Academy</t>
  </si>
  <si>
    <t>Growth - Elthorne Park High</t>
  </si>
  <si>
    <t>Growth - Beaconsfield Primary</t>
  </si>
  <si>
    <t>Growth  - Greenford High</t>
  </si>
  <si>
    <t>Growth - Wolf fields Primary</t>
  </si>
  <si>
    <t>Growth  - Cardinal Wiseman High</t>
  </si>
  <si>
    <t>Growth - Brentside High</t>
  </si>
  <si>
    <t>Growth - Mayfield Primary</t>
  </si>
  <si>
    <t>Elthorne High  Excess Balances Refund</t>
  </si>
  <si>
    <t>Agreed after drawdown</t>
  </si>
  <si>
    <t>Growth  -Villiers High</t>
  </si>
  <si>
    <t>Growth  - Northolt High</t>
  </si>
  <si>
    <t>Mayfield - Historic Rates Adjustment</t>
  </si>
  <si>
    <t>=sum(c7:c18)</t>
  </si>
  <si>
    <t>T</t>
  </si>
  <si>
    <t>Trans. Type</t>
  </si>
  <si>
    <t>TransNo</t>
  </si>
  <si>
    <t>Line Number</t>
  </si>
  <si>
    <t>Trans.date</t>
  </si>
  <si>
    <t>Period (YYYYMM)</t>
  </si>
  <si>
    <t>Account</t>
  </si>
  <si>
    <t>Account (T)</t>
  </si>
  <si>
    <t>Cost Centre</t>
  </si>
  <si>
    <t>Cost Centre (T)</t>
  </si>
  <si>
    <t>Project</t>
  </si>
  <si>
    <t>TC</t>
  </si>
  <si>
    <t>Item</t>
  </si>
  <si>
    <t>Text</t>
  </si>
  <si>
    <t>Amount</t>
  </si>
  <si>
    <t>Ap/Ar ID</t>
  </si>
  <si>
    <t>Ap/Ar ID (T)</t>
  </si>
  <si>
    <t>B</t>
  </si>
  <si>
    <t>II</t>
  </si>
  <si>
    <t>17/12/2020</t>
  </si>
  <si>
    <t>4350</t>
  </si>
  <si>
    <t>PAYMENTS TO OTHER ESTAB.</t>
  </si>
  <si>
    <t>172100</t>
  </si>
  <si>
    <t>CONTINGENCIES - PRIMARY &amp; HIGH</t>
  </si>
  <si>
    <t/>
  </si>
  <si>
    <t>0</t>
  </si>
  <si>
    <t>Excess Balance Clawback201920_02Derwentwater Primary</t>
  </si>
  <si>
    <t>30011</t>
  </si>
  <si>
    <t>Excess Balance Clawback201920_03Havelock Primary</t>
  </si>
  <si>
    <t>30027</t>
  </si>
  <si>
    <t>Excess Balance Clawback201920_04John Perryn Primary</t>
  </si>
  <si>
    <t>30030</t>
  </si>
  <si>
    <t>Excess Balance Clawback201920_05Mount Carmel Primary</t>
  </si>
  <si>
    <t>30061</t>
  </si>
  <si>
    <t>Excess Balance Clawback201920_06St Joseph's Primary</t>
  </si>
  <si>
    <t>30066</t>
  </si>
  <si>
    <t>Excess Balance Clawback201920_07Willow Tree Primary</t>
  </si>
  <si>
    <t>30069</t>
  </si>
  <si>
    <t>Excess Balance Clawback201920_08Vicar's Green Primary</t>
  </si>
  <si>
    <t>30138</t>
  </si>
  <si>
    <t>Excess Balance Clawback201920_09Cardinal Wiseman High</t>
  </si>
  <si>
    <t>30148</t>
  </si>
  <si>
    <t>Excess Balance Clawback201920_01Allenby Primary</t>
  </si>
  <si>
    <t>30001</t>
  </si>
  <si>
    <t>25/06/2020</t>
  </si>
  <si>
    <t>Mayfield Historic Rates adjustment balances</t>
  </si>
  <si>
    <t>30033</t>
  </si>
  <si>
    <t>J2</t>
  </si>
  <si>
    <t>04/12/2020</t>
  </si>
  <si>
    <t>Ark Acton Academy Growth AprAug_08</t>
  </si>
  <si>
    <t>Elthorne Park High Growth AprAug_02</t>
  </si>
  <si>
    <t>Beaconsfield Primary Growth AprAug_01</t>
  </si>
  <si>
    <t>Greenford High Growth AprAug_07</t>
  </si>
  <si>
    <t>24/11/2020</t>
  </si>
  <si>
    <t>AdjGrowth20_21_01 Wolf Fields Primary Growth</t>
  </si>
  <si>
    <t>30054</t>
  </si>
  <si>
    <t>Cardinal Wiseman High Growth AprAug_06</t>
  </si>
  <si>
    <t>Brentside High Growth AprAug_05</t>
  </si>
  <si>
    <t>Wolf Fields Primary Growth AprAug_04</t>
  </si>
  <si>
    <t>Mayfield Primary Growth AprAug_03</t>
  </si>
  <si>
    <t>28/01/2021</t>
  </si>
  <si>
    <t>ClawbackRepayEPHS _01 - Elthorne Park</t>
  </si>
  <si>
    <t>30016</t>
  </si>
  <si>
    <t>J3</t>
  </si>
  <si>
    <t>20/05/2020</t>
  </si>
  <si>
    <t>5160</t>
  </si>
  <si>
    <t>SURPLUS/DEFICIT</t>
  </si>
  <si>
    <t>*RV*Money received for schools NNDR</t>
  </si>
  <si>
    <t>05/11/2020</t>
  </si>
  <si>
    <t>Growth Shortfall - Villiers Yr 7 funded for 2021</t>
  </si>
  <si>
    <t>30051</t>
  </si>
  <si>
    <t>Growth Shortfall - ArkActon Yr7 for 2021 over 2fy - fund group of 270</t>
  </si>
  <si>
    <t>30487</t>
  </si>
  <si>
    <t>Growth Shortfall - ArkActon Yr10 for 2021 over 2fy - fund group of 210</t>
  </si>
  <si>
    <t>Growth Shortfall - ArkActon Yr8 for 2021 over 2fy - fund group of 210</t>
  </si>
  <si>
    <t>J1</t>
  </si>
  <si>
    <t>19/01/2021</t>
  </si>
  <si>
    <t>8001</t>
  </si>
  <si>
    <t>DEDICATED SCHOOLS GRANT - SCHOOLS BLOCK</t>
  </si>
  <si>
    <t>20/21 Growth Fund Drawdown</t>
  </si>
  <si>
    <t>29/10/2020</t>
  </si>
  <si>
    <t>Growth - Villiers Yr 7 funded for 2021</t>
  </si>
  <si>
    <t>Growth - Northolt Bulge classes increase 36 spaces</t>
  </si>
  <si>
    <t>30152</t>
  </si>
  <si>
    <t>Growth - ArkActon Yr10 for 2021 over 2fy - fund group of 210</t>
  </si>
  <si>
    <t>Growth - ArkActon Yr8 for 2021 over 2fy - fund group of 210</t>
  </si>
  <si>
    <t>Growth - ArkActon Yr7 for 2021 over 2fy - fund group of 270</t>
  </si>
  <si>
    <t>08/06/2020</t>
  </si>
  <si>
    <t>45 - Year 7  Support for 180 places.  Oct 2019 census 180-135 = 45.  Review each year to 2024</t>
  </si>
  <si>
    <t>32 - Y9 19/20 AY Yr, becoming Y10 in Sept 20.  118 in Y9 on Oct 19 census.  Therefore 150-118 = 32.  Funding guaranteed to end of Y11 in August 2022</t>
  </si>
  <si>
    <t>30 - Year 8 sept 2020 (current year 7), agreed 1 academic year for review Jan 2020</t>
  </si>
  <si>
    <t>ARPs (High Needs)</t>
  </si>
  <si>
    <t>Notes</t>
  </si>
  <si>
    <t>Monthly payment adjusted based on EHCP numbers in school</t>
  </si>
  <si>
    <t>Schools must follow Terms and Conditions of Grants set out. Please find them on www.gov.uk</t>
  </si>
  <si>
    <t>High Needs - Additional Resource Provision</t>
  </si>
  <si>
    <t>Little Ealing Primary School</t>
  </si>
  <si>
    <t>Wolf Fields Primary School</t>
  </si>
  <si>
    <t>Featherstone Primary and Nursery School</t>
  </si>
  <si>
    <t>Hobbayne Primary School</t>
  </si>
  <si>
    <t>Lady Margaret Primary School</t>
  </si>
  <si>
    <t>Grange Primary School</t>
  </si>
  <si>
    <t>St Mark's Primary School</t>
  </si>
  <si>
    <t>St Anselm's Catholic Primary School</t>
  </si>
  <si>
    <t>Fielding Primary School</t>
  </si>
  <si>
    <t>North Ealing Primary School</t>
  </si>
  <si>
    <t>Beaconsfield Primary and Nursery School</t>
  </si>
  <si>
    <t>St Raphael's Catholic Primary School</t>
  </si>
  <si>
    <t>Horsenden Primary School</t>
  </si>
  <si>
    <t>Mayfield Primary School</t>
  </si>
  <si>
    <t>Holy Family Catholic Primary School</t>
  </si>
  <si>
    <t>Our Lady of the Visitation Catholic Primary School</t>
  </si>
  <si>
    <t>Tudor Primary School</t>
  </si>
  <si>
    <t>Derwentwater Primary School</t>
  </si>
  <si>
    <t>Blair Peach Primary School</t>
  </si>
  <si>
    <t>Khalsa Primary School</t>
  </si>
  <si>
    <t>Durdans Park Primary School</t>
  </si>
  <si>
    <t>Allenby Primary School</t>
  </si>
  <si>
    <t>East Acton Primary School</t>
  </si>
  <si>
    <t>Teachers' Pay Grant</t>
  </si>
  <si>
    <t>Teachers' Employer Pension Contribution</t>
  </si>
  <si>
    <t>Ealing Primary Centre</t>
  </si>
  <si>
    <t>PRU/Ealing Alternative Provision</t>
  </si>
  <si>
    <t>HMRC Job Retention Scheme - Furlough Payments</t>
  </si>
  <si>
    <t>FSM Supplementary Grant</t>
  </si>
  <si>
    <t>Allocation</t>
  </si>
  <si>
    <t>Quarter 1 - Payments</t>
  </si>
  <si>
    <t>30.6.22</t>
  </si>
  <si>
    <r>
      <t>This includes payments</t>
    </r>
    <r>
      <rPr>
        <b/>
        <u/>
        <sz val="11"/>
        <color rgb="FF000000"/>
        <rFont val="Calibri"/>
        <family val="2"/>
      </rPr>
      <t xml:space="preserve"> I have made</t>
    </r>
    <r>
      <rPr>
        <sz val="11"/>
        <color theme="1"/>
        <rFont val="Calibri"/>
        <family val="2"/>
        <scheme val="minor"/>
      </rPr>
      <t xml:space="preserve">, plus </t>
    </r>
    <r>
      <rPr>
        <b/>
        <u/>
        <sz val="11"/>
        <color rgb="FF000000"/>
        <rFont val="Calibri"/>
        <family val="2"/>
      </rPr>
      <t>payments made prior to me working within Education</t>
    </r>
    <r>
      <rPr>
        <sz val="11"/>
        <color theme="1"/>
        <rFont val="Calibri"/>
        <family val="2"/>
        <scheme val="minor"/>
      </rPr>
      <t>, that are on GL</t>
    </r>
  </si>
  <si>
    <t>Covid Mass Testing</t>
  </si>
  <si>
    <t>Covid - Vaccinations</t>
  </si>
  <si>
    <t>ISB</t>
  </si>
  <si>
    <t>Pupil Premium Grant 22/23</t>
  </si>
  <si>
    <t xml:space="preserve">PE &amp; Sports 22/23 </t>
  </si>
  <si>
    <t>Recovery Premium</t>
  </si>
  <si>
    <t>School Led Tutoring</t>
  </si>
  <si>
    <t>School Sixth Form 16-19</t>
  </si>
  <si>
    <t>School Supplementary Grant 22/23</t>
  </si>
  <si>
    <t>Additional ISB payment made in April on GM</t>
  </si>
  <si>
    <t>*RV*Berrymede Junior School payment in advance 2022-23</t>
  </si>
  <si>
    <t>*RV*Hobbayne payment in advance 2022-23</t>
  </si>
  <si>
    <t>APAR_ID</t>
  </si>
  <si>
    <t>URN</t>
  </si>
  <si>
    <t>LAESTAB</t>
  </si>
  <si>
    <t>April School Block Funding</t>
  </si>
  <si>
    <t>Less De-Dels</t>
  </si>
  <si>
    <t>Less Edu Function</t>
  </si>
  <si>
    <t>Berrymede Junior School</t>
  </si>
  <si>
    <t>Berrymede Infant School</t>
  </si>
  <si>
    <t>Oldfield Primary School</t>
  </si>
  <si>
    <t>St John's Primary School</t>
  </si>
  <si>
    <t>West Twyford Primary School</t>
  </si>
  <si>
    <t>West Acton Primary School</t>
  </si>
  <si>
    <t>Coston Primary School</t>
  </si>
  <si>
    <t>Downe Manor Primary School</t>
  </si>
  <si>
    <t>Drayton Green Primary School</t>
  </si>
  <si>
    <t>North Primary School</t>
  </si>
  <si>
    <t>Ravenor Primary School</t>
  </si>
  <si>
    <t>Selborne Primary School</t>
  </si>
  <si>
    <t>Hambrough Primary School</t>
  </si>
  <si>
    <t>John Perryn Primary School</t>
  </si>
  <si>
    <t>Southfield Primary School</t>
  </si>
  <si>
    <t>Clifton Primary School</t>
  </si>
  <si>
    <t>Dairy Meadow Primary School</t>
  </si>
  <si>
    <t>Gifford Primary School</t>
  </si>
  <si>
    <t>Greenwood Primary School</t>
  </si>
  <si>
    <t>Havelock Primary School and Nursery</t>
  </si>
  <si>
    <t>Willow Tree Primary School</t>
  </si>
  <si>
    <t>Oaklands Primary School</t>
  </si>
  <si>
    <t>Perivale Primary School</t>
  </si>
  <si>
    <t>Stanhope Primary School</t>
  </si>
  <si>
    <t>Viking Primary School</t>
  </si>
  <si>
    <t>Three Bridges Primary School</t>
  </si>
  <si>
    <t>Montpelier Primary School</t>
  </si>
  <si>
    <t>Vicar's Green Primary School</t>
  </si>
  <si>
    <t>Mount Carmel Catholic Primary School</t>
  </si>
  <si>
    <t>St John Fisher Catholic Primary School</t>
  </si>
  <si>
    <t>St Gregory's Catholic Primary School</t>
  </si>
  <si>
    <t>St Joseph's Catholic Primary School</t>
  </si>
  <si>
    <t>St Vincent's Catholic Primary School</t>
  </si>
  <si>
    <t>The Edward Betham Church of England Primary School</t>
  </si>
  <si>
    <t>Petts Hill Primary School</t>
  </si>
  <si>
    <t>Christ the Saviour Church of England Primary School</t>
  </si>
  <si>
    <t>Villiers High School</t>
  </si>
  <si>
    <t>Elthorne Park High School</t>
  </si>
  <si>
    <t>The Cardinal Wiseman Catholic School</t>
  </si>
  <si>
    <t>Brentside High School</t>
  </si>
  <si>
    <t>Greenford High School</t>
  </si>
  <si>
    <t>The Ellen Wilkinson School for Girls</t>
  </si>
  <si>
    <t>Northolt High School</t>
  </si>
  <si>
    <t xml:space="preserve">UIFSM </t>
  </si>
  <si>
    <t>I18C</t>
  </si>
  <si>
    <t>I18D</t>
  </si>
  <si>
    <t>School Supplementary Grant</t>
  </si>
  <si>
    <t>School Led Tutoring Grant</t>
  </si>
  <si>
    <t>Teachers Pension Employer Contribution (TPECG)</t>
  </si>
  <si>
    <t>Teachers Pay Grant (TPG)</t>
  </si>
  <si>
    <t>COVID19 - School Emergency Fund</t>
  </si>
  <si>
    <t>COVID19 - Mass Testing</t>
  </si>
  <si>
    <t>COVID19 - Vaccinations</t>
  </si>
  <si>
    <t>PE &amp; Sports</t>
  </si>
  <si>
    <t>PE &amp; Sports Premium Grant</t>
  </si>
  <si>
    <t>Schools Summary Allocations 2022-23</t>
  </si>
  <si>
    <t>I07</t>
  </si>
  <si>
    <t>I09</t>
  </si>
  <si>
    <t>I10</t>
  </si>
  <si>
    <t>I11</t>
  </si>
  <si>
    <t>I12</t>
  </si>
  <si>
    <t>I13</t>
  </si>
  <si>
    <t>I15</t>
  </si>
  <si>
    <t>I16</t>
  </si>
  <si>
    <t>I17</t>
  </si>
  <si>
    <t>108A</t>
  </si>
  <si>
    <t>108B</t>
  </si>
  <si>
    <t>income from letting premises</t>
  </si>
  <si>
    <t xml:space="preserve">other income from facilities </t>
  </si>
  <si>
    <t>income from catering</t>
  </si>
  <si>
    <t>receipts from supply teacher insurance claims</t>
  </si>
  <si>
    <t>receipts from other insurance claims</t>
  </si>
  <si>
    <t>other grants and payments received</t>
  </si>
  <si>
    <t>other government grants</t>
  </si>
  <si>
    <t>pupil premium</t>
  </si>
  <si>
    <t>funding for minority ethnic pupils</t>
  </si>
  <si>
    <t>high needs top-up funding</t>
  </si>
  <si>
    <t>funding for sixth form students</t>
  </si>
  <si>
    <t>funds delegated by the local authority (LA)</t>
  </si>
  <si>
    <t>income from contributions to visits etc.,</t>
  </si>
  <si>
    <t>donations and/or voluntary funds</t>
  </si>
  <si>
    <t>pupil-focused extended school funding and/or grants</t>
  </si>
  <si>
    <t>community-focused school funding and/or grants</t>
  </si>
  <si>
    <t>community-focused school facilities income</t>
  </si>
  <si>
    <t>income from the Coronavirus Job Retention Scheme</t>
  </si>
  <si>
    <t>income from any grants provided in relation to coronavirus (COVID-19</t>
  </si>
  <si>
    <t>income from any grants provided in relation to coronavirus (COVID-19) catch-up activity</t>
  </si>
  <si>
    <t>income from other additional grants</t>
  </si>
  <si>
    <t>Income CFR Codes</t>
  </si>
  <si>
    <t>I18A</t>
  </si>
  <si>
    <t>I18B</t>
  </si>
  <si>
    <t xml:space="preserve">ESFA 6th Form ADV Maths Premium </t>
  </si>
  <si>
    <t xml:space="preserve">ESFA 6th Form Discretionary Bursary Funding </t>
  </si>
  <si>
    <t xml:space="preserve">Discretionary Bursary Funding </t>
  </si>
  <si>
    <t>ADV Maths Premium</t>
  </si>
  <si>
    <t>COVID-19 
School Emergency Fund</t>
  </si>
  <si>
    <t xml:space="preserve">Vulnerable Student Bursary </t>
  </si>
  <si>
    <t xml:space="preserve">Dev. Capital </t>
  </si>
  <si>
    <t>Schools Block - 
Growth Funding</t>
  </si>
  <si>
    <t xml:space="preserve">Supplementary Grant </t>
  </si>
  <si>
    <t xml:space="preserve">FSM Supplementary Grant </t>
  </si>
  <si>
    <t xml:space="preserve">Covid 19 - Mass Testing </t>
  </si>
  <si>
    <t>Covid 19 -  Vaccinations</t>
  </si>
  <si>
    <t>22/23</t>
  </si>
  <si>
    <t>School Sixth Form (16-19)</t>
  </si>
  <si>
    <t>Digital Education</t>
  </si>
  <si>
    <t>Snr Mental Health Leads</t>
  </si>
  <si>
    <t>CFR CODE</t>
  </si>
  <si>
    <t>LBE LEDGER CODE</t>
  </si>
  <si>
    <r>
      <t>Pupil Premium Grant (</t>
    </r>
    <r>
      <rPr>
        <sz val="11"/>
        <color rgb="FFFF0000"/>
        <rFont val="Calibri"/>
        <family val="2"/>
        <scheme val="minor"/>
      </rPr>
      <t>excl LAC Premium</t>
    </r>
    <r>
      <rPr>
        <sz val="11"/>
        <rFont val="Calibri"/>
        <family val="2"/>
        <scheme val="minor"/>
      </rPr>
      <t>)</t>
    </r>
  </si>
  <si>
    <t>1st Tranche</t>
  </si>
  <si>
    <t>ESFA 6th Form (16-19 Funding)</t>
  </si>
  <si>
    <t>COVID 19 - Recovery Premium - Catch UP</t>
  </si>
  <si>
    <t xml:space="preserve">HMRC Job Retention Scheme (Furlough) </t>
  </si>
  <si>
    <t>ssf</t>
  </si>
  <si>
    <t>as per BW</t>
  </si>
  <si>
    <t>COVID-19 Recovery - 
Catch-up Premium</t>
  </si>
  <si>
    <t>COVID-19 Recovery - 
School Emergency</t>
  </si>
  <si>
    <t>Ark Soane Academy</t>
  </si>
  <si>
    <t>as per business world</t>
  </si>
  <si>
    <t>School Block</t>
  </si>
  <si>
    <t>Education payment</t>
  </si>
  <si>
    <t>annual initial allocation</t>
  </si>
  <si>
    <t>spring&amp;summer 22 terms</t>
  </si>
  <si>
    <t>2nd phase</t>
  </si>
  <si>
    <t>Summer 22</t>
  </si>
  <si>
    <t>Summer 23</t>
  </si>
  <si>
    <t>I18c</t>
  </si>
  <si>
    <t>Please note that the de-dels is deducted in its entirety from the gross allocation.  The Education function is deducted on monthly</t>
  </si>
  <si>
    <t xml:space="preserve"> April</t>
  </si>
  <si>
    <t>Please note that de-dels are deducted in its entirety from the gross allocation.  The Education function is deducted on monthly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</si>
</sst>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£&quot;#,##0.00;[Red]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&quot;£&quot;#,##0"/>
    <numFmt numFmtId="167" formatCode="##############0;[Red]\-##############0"/>
    <numFmt numFmtId="168" formatCode="###,###,###,##0.00;[Red]\-###,###,###,##0.00"/>
    <numFmt numFmtId="169" formatCode="[$£]#,##0.00;&quot;-&quot;[$£]#,##0.00"/>
    <numFmt numFmtId="170" formatCode="&quot; &quot;[$£-809]#,##0.00&quot; &quot;;&quot;-&quot;[$£-809]#,##0.00&quot; &quot;;&quot; &quot;[$£-809]&quot;-&quot;00&quot; &quot;;&quot; &quot;@&quot; &quot;"/>
    <numFmt numFmtId="171" formatCode="&quot; &quot;#,##0.00&quot; &quot;;&quot;-&quot;#,##0.00&quot; &quot;;&quot; -&quot;00&quot; &quot;;&quot; &quot;@&quot; &quot;"/>
    <numFmt numFmtId="172" formatCode="[$£]#,##0;&quot;-&quot;[$£]#,##0"/>
    <numFmt numFmtId="173" formatCode="#,##0;[Red]\(#,##0\)"/>
    <numFmt numFmtId="174" formatCode="&quot;£&quot;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1"/>
      <name val="Tahoma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Arial Black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8"/>
      <color rgb="FFFF0000"/>
      <name val="Calibri"/>
      <family val="2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C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auto="1"/>
      </right>
      <top style="thick">
        <color indexed="64"/>
      </top>
      <bottom style="thin">
        <color indexed="64"/>
      </bottom>
      <diagonal/>
    </border>
    <border>
      <left style="hair">
        <color auto="1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ck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ck">
        <color indexed="64"/>
      </top>
      <bottom style="thin">
        <color indexed="64"/>
      </bottom>
      <diagonal/>
    </border>
    <border>
      <left style="hair">
        <color auto="1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auto="1"/>
      </right>
      <top style="hair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hair">
        <color auto="1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  <xf numFmtId="0" fontId="5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vertical="top"/>
    </xf>
    <xf numFmtId="0" fontId="5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</cellStyleXfs>
  <cellXfs count="350">
    <xf numFmtId="0" fontId="0" fillId="0" borderId="0" xfId="0"/>
    <xf numFmtId="0" fontId="2" fillId="0" borderId="0" xfId="5" applyFont="1" applyProtection="1"/>
    <xf numFmtId="0" fontId="2" fillId="0" borderId="0" xfId="5" applyFont="1" applyAlignment="1" applyProtection="1">
      <alignment horizontal="center"/>
    </xf>
    <xf numFmtId="0" fontId="4" fillId="0" borderId="0" xfId="5" applyFont="1" applyProtection="1"/>
    <xf numFmtId="3" fontId="2" fillId="0" borderId="0" xfId="5" applyNumberFormat="1" applyFont="1" applyProtection="1"/>
    <xf numFmtId="0" fontId="2" fillId="0" borderId="10" xfId="5" applyFont="1" applyBorder="1" applyAlignment="1" applyProtection="1">
      <alignment horizontal="center"/>
    </xf>
    <xf numFmtId="0" fontId="2" fillId="0" borderId="0" xfId="5" applyFont="1" applyAlignment="1" applyProtection="1"/>
    <xf numFmtId="164" fontId="9" fillId="0" borderId="0" xfId="1" applyNumberFormat="1" applyFont="1" applyProtection="1"/>
    <xf numFmtId="164" fontId="0" fillId="0" borderId="0" xfId="1" applyNumberFormat="1" applyFont="1" applyProtection="1"/>
    <xf numFmtId="0" fontId="9" fillId="0" borderId="0" xfId="0" applyFont="1" applyProtection="1"/>
    <xf numFmtId="164" fontId="0" fillId="16" borderId="0" xfId="1" applyNumberFormat="1" applyFont="1" applyFill="1" applyProtection="1"/>
    <xf numFmtId="0" fontId="2" fillId="0" borderId="0" xfId="5" applyFont="1" applyAlignment="1" applyProtection="1">
      <alignment horizontal="left" indent="1"/>
    </xf>
    <xf numFmtId="0" fontId="9" fillId="0" borderId="0" xfId="0" applyFont="1"/>
    <xf numFmtId="1" fontId="0" fillId="0" borderId="1" xfId="0" applyNumberFormat="1" applyBorder="1" applyAlignment="1">
      <alignment horizontal="center"/>
    </xf>
    <xf numFmtId="1" fontId="11" fillId="12" borderId="1" xfId="0" applyNumberFormat="1" applyFont="1" applyFill="1" applyBorder="1" applyAlignment="1">
      <alignment horizontal="center"/>
    </xf>
    <xf numFmtId="41" fontId="6" fillId="12" borderId="1" xfId="3" applyNumberFormat="1" applyFont="1" applyFill="1" applyBorder="1" applyAlignment="1">
      <alignment horizontal="left"/>
    </xf>
    <xf numFmtId="40" fontId="0" fillId="0" borderId="0" xfId="0" applyNumberFormat="1"/>
    <xf numFmtId="0" fontId="6" fillId="12" borderId="1" xfId="3" applyFont="1" applyFill="1" applyBorder="1" applyAlignment="1">
      <alignment horizontal="left"/>
    </xf>
    <xf numFmtId="38" fontId="9" fillId="13" borderId="0" xfId="0" applyNumberFormat="1" applyFont="1" applyFill="1"/>
    <xf numFmtId="38" fontId="0" fillId="0" borderId="0" xfId="0" applyNumberFormat="1"/>
    <xf numFmtId="164" fontId="9" fillId="0" borderId="0" xfId="0" applyNumberFormat="1" applyFont="1" applyFill="1" applyBorder="1" applyAlignment="1" applyProtection="1">
      <alignment horizontal="right"/>
    </xf>
    <xf numFmtId="0" fontId="0" fillId="0" borderId="0" xfId="0" applyFont="1" applyProtection="1"/>
    <xf numFmtId="0" fontId="0" fillId="0" borderId="0" xfId="0" applyFont="1" applyFill="1" applyBorder="1" applyProtection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9" fillId="20" borderId="19" xfId="0" applyFont="1" applyFill="1" applyBorder="1" applyAlignment="1">
      <alignment horizontal="center" wrapText="1"/>
    </xf>
    <xf numFmtId="0" fontId="9" fillId="19" borderId="20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21" xfId="0" applyBorder="1"/>
    <xf numFmtId="0" fontId="0" fillId="0" borderId="22" xfId="0" applyBorder="1"/>
    <xf numFmtId="0" fontId="0" fillId="0" borderId="2" xfId="0" applyBorder="1"/>
    <xf numFmtId="0" fontId="0" fillId="0" borderId="23" xfId="0" applyBorder="1"/>
    <xf numFmtId="164" fontId="0" fillId="0" borderId="22" xfId="1" applyNumberFormat="1" applyFont="1" applyBorder="1"/>
    <xf numFmtId="164" fontId="0" fillId="0" borderId="2" xfId="1" applyNumberFormat="1" applyFont="1" applyBorder="1"/>
    <xf numFmtId="164" fontId="0" fillId="0" borderId="23" xfId="1" applyNumberFormat="1" applyFont="1" applyBorder="1"/>
    <xf numFmtId="164" fontId="0" fillId="3" borderId="22" xfId="1" applyNumberFormat="1" applyFont="1" applyFill="1" applyBorder="1"/>
    <xf numFmtId="164" fontId="0" fillId="3" borderId="2" xfId="1" applyNumberFormat="1" applyFont="1" applyFill="1" applyBorder="1"/>
    <xf numFmtId="164" fontId="0" fillId="3" borderId="24" xfId="1" applyNumberFormat="1" applyFont="1" applyFill="1" applyBorder="1"/>
    <xf numFmtId="164" fontId="0" fillId="19" borderId="25" xfId="1" applyNumberFormat="1" applyFont="1" applyFill="1" applyBorder="1"/>
    <xf numFmtId="164" fontId="0" fillId="0" borderId="0" xfId="1" applyNumberFormat="1" applyFont="1" applyBorder="1"/>
    <xf numFmtId="0" fontId="0" fillId="0" borderId="26" xfId="0" applyBorder="1"/>
    <xf numFmtId="0" fontId="0" fillId="0" borderId="1" xfId="0" applyBorder="1"/>
    <xf numFmtId="0" fontId="0" fillId="0" borderId="13" xfId="0" applyBorder="1"/>
    <xf numFmtId="164" fontId="0" fillId="0" borderId="26" xfId="1" applyNumberFormat="1" applyFont="1" applyBorder="1"/>
    <xf numFmtId="164" fontId="0" fillId="0" borderId="1" xfId="1" applyNumberFormat="1" applyFont="1" applyBorder="1"/>
    <xf numFmtId="164" fontId="0" fillId="0" borderId="13" xfId="1" applyNumberFormat="1" applyFont="1" applyBorder="1"/>
    <xf numFmtId="164" fontId="0" fillId="3" borderId="26" xfId="1" applyNumberFormat="1" applyFont="1" applyFill="1" applyBorder="1"/>
    <xf numFmtId="164" fontId="0" fillId="3" borderId="1" xfId="1" applyNumberFormat="1" applyFont="1" applyFill="1" applyBorder="1"/>
    <xf numFmtId="164" fontId="0" fillId="3" borderId="4" xfId="1" applyNumberFormat="1" applyFont="1" applyFill="1" applyBorder="1"/>
    <xf numFmtId="164" fontId="0" fillId="19" borderId="27" xfId="1" applyNumberFormat="1" applyFont="1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164" fontId="0" fillId="0" borderId="29" xfId="1" applyNumberFormat="1" applyFont="1" applyBorder="1"/>
    <xf numFmtId="164" fontId="0" fillId="0" borderId="30" xfId="1" applyNumberFormat="1" applyFont="1" applyBorder="1"/>
    <xf numFmtId="164" fontId="0" fillId="0" borderId="31" xfId="1" applyNumberFormat="1" applyFont="1" applyBorder="1"/>
    <xf numFmtId="164" fontId="0" fillId="3" borderId="29" xfId="1" applyNumberFormat="1" applyFont="1" applyFill="1" applyBorder="1"/>
    <xf numFmtId="164" fontId="0" fillId="3" borderId="30" xfId="1" applyNumberFormat="1" applyFont="1" applyFill="1" applyBorder="1"/>
    <xf numFmtId="164" fontId="0" fillId="3" borderId="12" xfId="1" applyNumberFormat="1" applyFont="1" applyFill="1" applyBorder="1"/>
    <xf numFmtId="164" fontId="9" fillId="0" borderId="16" xfId="0" applyNumberFormat="1" applyFont="1" applyBorder="1"/>
    <xf numFmtId="164" fontId="9" fillId="0" borderId="17" xfId="0" applyNumberFormat="1" applyFont="1" applyBorder="1"/>
    <xf numFmtId="164" fontId="9" fillId="0" borderId="18" xfId="0" applyNumberFormat="1" applyFont="1" applyBorder="1"/>
    <xf numFmtId="164" fontId="9" fillId="3" borderId="16" xfId="1" applyNumberFormat="1" applyFont="1" applyFill="1" applyBorder="1"/>
    <xf numFmtId="164" fontId="9" fillId="3" borderId="17" xfId="1" applyNumberFormat="1" applyFont="1" applyFill="1" applyBorder="1"/>
    <xf numFmtId="164" fontId="9" fillId="3" borderId="19" xfId="1" applyNumberFormat="1" applyFont="1" applyFill="1" applyBorder="1"/>
    <xf numFmtId="164" fontId="9" fillId="19" borderId="32" xfId="1" applyNumberFormat="1" applyFont="1" applyFill="1" applyBorder="1"/>
    <xf numFmtId="164" fontId="9" fillId="0" borderId="0" xfId="0" applyNumberFormat="1" applyFont="1"/>
    <xf numFmtId="49" fontId="19" fillId="0" borderId="0" xfId="0" applyNumberFormat="1" applyFont="1" applyAlignment="1">
      <alignment horizontal="left"/>
    </xf>
    <xf numFmtId="167" fontId="19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right"/>
    </xf>
    <xf numFmtId="168" fontId="19" fillId="0" borderId="0" xfId="0" applyNumberFormat="1" applyFont="1" applyAlignment="1">
      <alignment horizontal="right"/>
    </xf>
    <xf numFmtId="0" fontId="19" fillId="0" borderId="0" xfId="0" applyFont="1"/>
    <xf numFmtId="49" fontId="20" fillId="0" borderId="0" xfId="0" applyNumberFormat="1" applyFont="1" applyAlignment="1">
      <alignment horizontal="left"/>
    </xf>
    <xf numFmtId="167" fontId="20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right"/>
    </xf>
    <xf numFmtId="168" fontId="20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19" borderId="0" xfId="0" applyFill="1" applyAlignment="1">
      <alignment horizontal="left"/>
    </xf>
    <xf numFmtId="40" fontId="0" fillId="19" borderId="0" xfId="0" applyNumberFormat="1" applyFill="1"/>
    <xf numFmtId="0" fontId="0" fillId="19" borderId="0" xfId="0" applyFill="1"/>
    <xf numFmtId="49" fontId="20" fillId="19" borderId="0" xfId="0" applyNumberFormat="1" applyFont="1" applyFill="1" applyAlignment="1">
      <alignment horizontal="left"/>
    </xf>
    <xf numFmtId="49" fontId="21" fillId="0" borderId="0" xfId="0" applyNumberFormat="1" applyFont="1" applyAlignment="1">
      <alignment horizontal="center"/>
    </xf>
    <xf numFmtId="167" fontId="21" fillId="0" borderId="0" xfId="0" applyNumberFormat="1" applyFont="1" applyAlignment="1">
      <alignment horizontal="center"/>
    </xf>
    <xf numFmtId="168" fontId="21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left"/>
    </xf>
    <xf numFmtId="167" fontId="22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right"/>
    </xf>
    <xf numFmtId="168" fontId="22" fillId="0" borderId="0" xfId="0" applyNumberFormat="1" applyFont="1" applyAlignment="1">
      <alignment horizontal="right"/>
    </xf>
    <xf numFmtId="0" fontId="22" fillId="0" borderId="0" xfId="0" applyFont="1"/>
    <xf numFmtId="43" fontId="9" fillId="0" borderId="0" xfId="0" applyNumberFormat="1" applyFont="1" applyFill="1" applyBorder="1" applyProtection="1"/>
    <xf numFmtId="165" fontId="9" fillId="0" borderId="0" xfId="0" applyNumberFormat="1" applyFont="1" applyFill="1" applyBorder="1" applyProtection="1"/>
    <xf numFmtId="38" fontId="0" fillId="0" borderId="0" xfId="1" applyNumberFormat="1" applyFont="1" applyProtection="1"/>
    <xf numFmtId="38" fontId="9" fillId="0" borderId="0" xfId="1" applyNumberFormat="1" applyFont="1" applyProtection="1"/>
    <xf numFmtId="173" fontId="0" fillId="16" borderId="0" xfId="1" applyNumberFormat="1" applyFont="1" applyFill="1" applyProtection="1"/>
    <xf numFmtId="173" fontId="0" fillId="0" borderId="0" xfId="1" applyNumberFormat="1" applyFont="1" applyProtection="1"/>
    <xf numFmtId="173" fontId="0" fillId="16" borderId="0" xfId="1" applyNumberFormat="1" applyFont="1" applyFill="1"/>
    <xf numFmtId="173" fontId="0" fillId="11" borderId="0" xfId="1" applyNumberFormat="1" applyFont="1" applyFill="1"/>
    <xf numFmtId="173" fontId="0" fillId="21" borderId="0" xfId="1" applyNumberFormat="1" applyFont="1" applyFill="1"/>
    <xf numFmtId="173" fontId="0" fillId="3" borderId="0" xfId="1" applyNumberFormat="1" applyFont="1" applyFill="1"/>
    <xf numFmtId="173" fontId="0" fillId="0" borderId="0" xfId="1" applyNumberFormat="1" applyFont="1" applyFill="1" applyBorder="1" applyProtection="1"/>
    <xf numFmtId="173" fontId="17" fillId="0" borderId="0" xfId="0" applyNumberFormat="1" applyFont="1" applyFill="1" applyBorder="1" applyProtection="1"/>
    <xf numFmtId="173" fontId="18" fillId="0" borderId="0" xfId="0" applyNumberFormat="1" applyFont="1" applyFill="1" applyBorder="1" applyProtection="1"/>
    <xf numFmtId="173" fontId="9" fillId="0" borderId="0" xfId="0" applyNumberFormat="1" applyFont="1" applyFill="1" applyBorder="1" applyProtection="1"/>
    <xf numFmtId="173" fontId="0" fillId="0" borderId="0" xfId="0" applyNumberFormat="1" applyFont="1" applyProtection="1"/>
    <xf numFmtId="173" fontId="9" fillId="0" borderId="0" xfId="1" applyNumberFormat="1" applyFont="1" applyProtection="1"/>
    <xf numFmtId="173" fontId="9" fillId="0" borderId="0" xfId="0" applyNumberFormat="1" applyFont="1" applyProtection="1"/>
    <xf numFmtId="173" fontId="9" fillId="16" borderId="0" xfId="1" applyNumberFormat="1" applyFont="1" applyFill="1" applyProtection="1"/>
    <xf numFmtId="0" fontId="23" fillId="0" borderId="0" xfId="0" applyFont="1"/>
    <xf numFmtId="43" fontId="0" fillId="0" borderId="0" xfId="1" applyFont="1" applyFill="1"/>
    <xf numFmtId="0" fontId="28" fillId="0" borderId="0" xfId="0" applyFont="1" applyAlignment="1">
      <alignment horizontal="center" vertical="center" wrapText="1"/>
    </xf>
    <xf numFmtId="43" fontId="28" fillId="0" borderId="0" xfId="1" applyFont="1" applyFill="1" applyAlignment="1">
      <alignment horizontal="center" vertical="center" wrapText="1"/>
    </xf>
    <xf numFmtId="1" fontId="11" fillId="23" borderId="3" xfId="0" applyNumberFormat="1" applyFont="1" applyFill="1" applyBorder="1" applyAlignment="1">
      <alignment horizontal="left"/>
    </xf>
    <xf numFmtId="0" fontId="6" fillId="23" borderId="3" xfId="3" applyFont="1" applyFill="1" applyBorder="1" applyAlignment="1">
      <alignment horizontal="left"/>
    </xf>
    <xf numFmtId="1" fontId="11" fillId="23" borderId="5" xfId="0" applyNumberFormat="1" applyFont="1" applyFill="1" applyBorder="1" applyAlignment="1">
      <alignment horizontal="left"/>
    </xf>
    <xf numFmtId="0" fontId="6" fillId="23" borderId="5" xfId="3" applyFont="1" applyFill="1" applyBorder="1" applyAlignment="1">
      <alignment horizontal="left"/>
    </xf>
    <xf numFmtId="1" fontId="11" fillId="0" borderId="5" xfId="0" applyNumberFormat="1" applyFont="1" applyBorder="1" applyAlignment="1">
      <alignment horizontal="left"/>
    </xf>
    <xf numFmtId="0" fontId="6" fillId="0" borderId="5" xfId="3" applyFont="1" applyBorder="1" applyAlignment="1">
      <alignment horizontal="left"/>
    </xf>
    <xf numFmtId="43" fontId="23" fillId="0" borderId="33" xfId="1" applyFont="1" applyFill="1" applyBorder="1"/>
    <xf numFmtId="0" fontId="27" fillId="0" borderId="0" xfId="0" applyFont="1"/>
    <xf numFmtId="43" fontId="23" fillId="0" borderId="0" xfId="1" applyFont="1" applyFill="1"/>
    <xf numFmtId="43" fontId="28" fillId="23" borderId="0" xfId="1" applyFont="1" applyFill="1" applyAlignment="1">
      <alignment horizontal="center" vertical="center" wrapText="1"/>
    </xf>
    <xf numFmtId="0" fontId="15" fillId="24" borderId="1" xfId="0" applyFont="1" applyFill="1" applyBorder="1" applyAlignment="1">
      <alignment horizontal="center" vertical="center" wrapText="1"/>
    </xf>
    <xf numFmtId="0" fontId="15" fillId="24" borderId="4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15" fillId="15" borderId="4" xfId="0" applyFont="1" applyFill="1" applyBorder="1" applyAlignment="1">
      <alignment horizontal="left" wrapText="1"/>
    </xf>
    <xf numFmtId="166" fontId="15" fillId="15" borderId="36" xfId="0" applyNumberFormat="1" applyFont="1" applyFill="1" applyBorder="1" applyAlignment="1">
      <alignment horizontal="right" wrapText="1"/>
    </xf>
    <xf numFmtId="166" fontId="15" fillId="15" borderId="37" xfId="0" applyNumberFormat="1" applyFont="1" applyFill="1" applyBorder="1" applyAlignment="1">
      <alignment horizontal="right" wrapText="1"/>
    </xf>
    <xf numFmtId="1" fontId="11" fillId="12" borderId="1" xfId="0" applyNumberFormat="1" applyFont="1" applyFill="1" applyBorder="1" applyAlignment="1">
      <alignment horizontal="left"/>
    </xf>
    <xf numFmtId="0" fontId="11" fillId="12" borderId="4" xfId="0" applyFont="1" applyFill="1" applyBorder="1" applyAlignment="1">
      <alignment horizontal="left"/>
    </xf>
    <xf numFmtId="174" fontId="11" fillId="0" borderId="39" xfId="0" applyNumberFormat="1" applyFont="1" applyBorder="1" applyAlignment="1">
      <alignment horizontal="right"/>
    </xf>
    <xf numFmtId="8" fontId="0" fillId="0" borderId="0" xfId="0" applyNumberFormat="1"/>
    <xf numFmtId="1" fontId="11" fillId="12" borderId="41" xfId="0" applyNumberFormat="1" applyFont="1" applyFill="1" applyBorder="1" applyAlignment="1">
      <alignment horizontal="left"/>
    </xf>
    <xf numFmtId="0" fontId="11" fillId="12" borderId="42" xfId="0" applyFont="1" applyFill="1" applyBorder="1" applyAlignment="1">
      <alignment horizontal="left"/>
    </xf>
    <xf numFmtId="174" fontId="11" fillId="0" borderId="43" xfId="0" applyNumberFormat="1" applyFont="1" applyBorder="1" applyAlignment="1">
      <alignment horizontal="right"/>
    </xf>
    <xf numFmtId="8" fontId="0" fillId="0" borderId="44" xfId="0" applyNumberFormat="1" applyBorder="1"/>
    <xf numFmtId="0" fontId="0" fillId="0" borderId="0" xfId="0" applyFont="1"/>
    <xf numFmtId="0" fontId="17" fillId="0" borderId="0" xfId="0" applyFont="1"/>
    <xf numFmtId="164" fontId="26" fillId="0" borderId="0" xfId="1" applyNumberFormat="1" applyFont="1" applyBorder="1" applyProtection="1"/>
    <xf numFmtId="164" fontId="9" fillId="0" borderId="0" xfId="0" applyNumberFormat="1" applyFont="1" applyFill="1" applyBorder="1" applyProtection="1"/>
    <xf numFmtId="165" fontId="0" fillId="0" borderId="0" xfId="0" applyNumberFormat="1" applyFont="1" applyProtection="1"/>
    <xf numFmtId="164" fontId="29" fillId="0" borderId="0" xfId="1" applyNumberFormat="1" applyFont="1" applyBorder="1" applyProtection="1"/>
    <xf numFmtId="0" fontId="29" fillId="0" borderId="0" xfId="0" applyFont="1" applyBorder="1" applyProtection="1"/>
    <xf numFmtId="173" fontId="29" fillId="0" borderId="0" xfId="0" applyNumberFormat="1" applyFont="1" applyBorder="1" applyProtection="1"/>
    <xf numFmtId="0" fontId="0" fillId="0" borderId="0" xfId="0" applyFont="1" applyAlignment="1" applyProtection="1"/>
    <xf numFmtId="38" fontId="0" fillId="0" borderId="0" xfId="0" applyNumberFormat="1" applyFont="1" applyProtection="1"/>
    <xf numFmtId="173" fontId="0" fillId="0" borderId="0" xfId="0" applyNumberFormat="1" applyFont="1" applyFill="1" applyBorder="1" applyProtection="1"/>
    <xf numFmtId="165" fontId="0" fillId="0" borderId="0" xfId="0" applyNumberFormat="1" applyFont="1" applyFill="1" applyBorder="1" applyProtection="1"/>
    <xf numFmtId="43" fontId="0" fillId="0" borderId="0" xfId="0" applyNumberFormat="1" applyFont="1" applyFill="1" applyBorder="1" applyProtection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169" fontId="0" fillId="0" borderId="0" xfId="0" applyNumberFormat="1" applyFont="1" applyFill="1" applyBorder="1" applyAlignment="1">
      <alignment horizontal="right"/>
    </xf>
    <xf numFmtId="169" fontId="0" fillId="0" borderId="0" xfId="0" applyNumberFormat="1" applyFont="1" applyFill="1" applyBorder="1" applyProtection="1"/>
    <xf numFmtId="43" fontId="0" fillId="0" borderId="0" xfId="0" applyNumberFormat="1" applyFont="1" applyFill="1" applyBorder="1" applyAlignment="1" applyProtection="1">
      <alignment horizontal="right"/>
    </xf>
    <xf numFmtId="43" fontId="14" fillId="0" borderId="0" xfId="0" applyNumberFormat="1" applyFont="1" applyFill="1" applyBorder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11" fillId="0" borderId="0" xfId="0" applyFont="1" applyProtection="1"/>
    <xf numFmtId="0" fontId="11" fillId="8" borderId="2" xfId="3" applyFont="1" applyFill="1" applyBorder="1" applyAlignment="1" applyProtection="1">
      <alignment horizontal="center" vertical="center"/>
    </xf>
    <xf numFmtId="0" fontId="11" fillId="0" borderId="0" xfId="0" applyFont="1" applyAlignment="1" applyProtection="1"/>
    <xf numFmtId="0" fontId="11" fillId="12" borderId="5" xfId="3" applyNumberFormat="1" applyFont="1" applyFill="1" applyBorder="1" applyAlignment="1" applyProtection="1">
      <alignment horizontal="left"/>
    </xf>
    <xf numFmtId="0" fontId="11" fillId="12" borderId="3" xfId="3" applyNumberFormat="1" applyFont="1" applyFill="1" applyBorder="1" applyAlignment="1" applyProtection="1">
      <alignment horizontal="left"/>
    </xf>
    <xf numFmtId="173" fontId="11" fillId="12" borderId="3" xfId="3" applyNumberFormat="1" applyFont="1" applyFill="1" applyBorder="1" applyAlignment="1" applyProtection="1"/>
    <xf numFmtId="173" fontId="15" fillId="12" borderId="3" xfId="3" applyNumberFormat="1" applyFont="1" applyFill="1" applyBorder="1" applyAlignment="1" applyProtection="1"/>
    <xf numFmtId="166" fontId="11" fillId="10" borderId="2" xfId="3" applyNumberFormat="1" applyFont="1" applyFill="1" applyBorder="1" applyAlignment="1" applyProtection="1">
      <alignment horizontal="right"/>
    </xf>
    <xf numFmtId="173" fontId="11" fillId="13" borderId="2" xfId="3" applyNumberFormat="1" applyFont="1" applyFill="1" applyBorder="1" applyAlignment="1" applyProtection="1">
      <alignment horizontal="right"/>
    </xf>
    <xf numFmtId="173" fontId="11" fillId="14" borderId="2" xfId="3" applyNumberFormat="1" applyFont="1" applyFill="1" applyBorder="1" applyAlignment="1" applyProtection="1">
      <alignment horizontal="right"/>
    </xf>
    <xf numFmtId="166" fontId="15" fillId="15" borderId="1" xfId="4" applyNumberFormat="1" applyFont="1" applyFill="1" applyBorder="1" applyAlignment="1" applyProtection="1">
      <alignment horizontal="right" vertical="center"/>
    </xf>
    <xf numFmtId="0" fontId="15" fillId="0" borderId="0" xfId="0" applyFont="1" applyProtection="1"/>
    <xf numFmtId="173" fontId="11" fillId="0" borderId="0" xfId="3" applyNumberFormat="1" applyFont="1" applyFill="1" applyBorder="1" applyAlignment="1" applyProtection="1">
      <alignment horizontal="right"/>
    </xf>
    <xf numFmtId="0" fontId="31" fillId="0" borderId="0" xfId="0" applyFont="1" applyFill="1" applyBorder="1" applyAlignment="1">
      <alignment wrapText="1"/>
    </xf>
    <xf numFmtId="172" fontId="31" fillId="0" borderId="0" xfId="0" applyNumberFormat="1" applyFont="1" applyFill="1" applyBorder="1" applyAlignment="1">
      <alignment wrapText="1"/>
    </xf>
    <xf numFmtId="169" fontId="31" fillId="0" borderId="0" xfId="0" applyNumberFormat="1" applyFont="1" applyFill="1" applyBorder="1" applyAlignment="1">
      <alignment wrapText="1"/>
    </xf>
    <xf numFmtId="164" fontId="32" fillId="0" borderId="0" xfId="5" applyNumberFormat="1" applyFont="1" applyFill="1" applyBorder="1" applyAlignment="1" applyProtection="1"/>
    <xf numFmtId="0" fontId="2" fillId="2" borderId="0" xfId="5" applyFont="1" applyFill="1" applyProtection="1">
      <protection locked="0"/>
    </xf>
    <xf numFmtId="0" fontId="33" fillId="0" borderId="0" xfId="5" applyFont="1" applyAlignment="1" applyProtection="1">
      <alignment horizontal="left"/>
    </xf>
    <xf numFmtId="173" fontId="2" fillId="0" borderId="6" xfId="5" applyNumberFormat="1" applyFont="1" applyBorder="1" applyProtection="1"/>
    <xf numFmtId="173" fontId="2" fillId="3" borderId="7" xfId="5" applyNumberFormat="1" applyFont="1" applyFill="1" applyBorder="1" applyProtection="1"/>
    <xf numFmtId="173" fontId="2" fillId="0" borderId="8" xfId="5" applyNumberFormat="1" applyFont="1" applyBorder="1" applyProtection="1"/>
    <xf numFmtId="0" fontId="2" fillId="0" borderId="46" xfId="5" applyFont="1" applyBorder="1" applyAlignment="1" applyProtection="1">
      <alignment vertical="center"/>
    </xf>
    <xf numFmtId="0" fontId="4" fillId="0" borderId="47" xfId="5" applyFont="1" applyBorder="1" applyAlignment="1" applyProtection="1">
      <alignment horizontal="center" vertical="center"/>
    </xf>
    <xf numFmtId="0" fontId="4" fillId="0" borderId="48" xfId="5" applyFont="1" applyBorder="1" applyAlignment="1" applyProtection="1">
      <alignment horizontal="center" vertical="center" wrapText="1"/>
    </xf>
    <xf numFmtId="0" fontId="4" fillId="0" borderId="49" xfId="5" applyFont="1" applyBorder="1" applyAlignment="1" applyProtection="1">
      <alignment horizontal="center" vertical="center" wrapText="1"/>
    </xf>
    <xf numFmtId="0" fontId="2" fillId="0" borderId="50" xfId="5" applyFont="1" applyFill="1" applyBorder="1" applyProtection="1"/>
    <xf numFmtId="173" fontId="2" fillId="3" borderId="51" xfId="5" applyNumberFormat="1" applyFont="1" applyFill="1" applyBorder="1" applyProtection="1"/>
    <xf numFmtId="0" fontId="4" fillId="0" borderId="52" xfId="5" applyFont="1" applyBorder="1" applyAlignment="1" applyProtection="1"/>
    <xf numFmtId="0" fontId="4" fillId="0" borderId="53" xfId="5" applyFont="1" applyBorder="1" applyAlignment="1" applyProtection="1">
      <alignment horizontal="center"/>
    </xf>
    <xf numFmtId="3" fontId="4" fillId="0" borderId="54" xfId="5" applyNumberFormat="1" applyFont="1" applyBorder="1" applyProtection="1"/>
    <xf numFmtId="0" fontId="2" fillId="0" borderId="56" xfId="5" applyFont="1" applyBorder="1" applyAlignment="1" applyProtection="1">
      <alignment vertical="center"/>
    </xf>
    <xf numFmtId="0" fontId="4" fillId="0" borderId="57" xfId="5" applyFont="1" applyBorder="1" applyAlignment="1" applyProtection="1">
      <alignment horizontal="center" vertical="center"/>
    </xf>
    <xf numFmtId="0" fontId="4" fillId="0" borderId="58" xfId="5" applyFont="1" applyBorder="1" applyAlignment="1" applyProtection="1">
      <alignment horizontal="center" vertical="center" wrapText="1"/>
    </xf>
    <xf numFmtId="0" fontId="4" fillId="0" borderId="59" xfId="5" applyFont="1" applyBorder="1" applyAlignment="1" applyProtection="1">
      <alignment horizontal="center" vertical="center" wrapText="1"/>
    </xf>
    <xf numFmtId="0" fontId="4" fillId="0" borderId="60" xfId="5" applyFont="1" applyBorder="1" applyAlignment="1" applyProtection="1">
      <alignment horizontal="center" vertical="center" wrapText="1"/>
    </xf>
    <xf numFmtId="0" fontId="2" fillId="0" borderId="61" xfId="5" applyFont="1" applyFill="1" applyBorder="1" applyProtection="1"/>
    <xf numFmtId="173" fontId="2" fillId="0" borderId="62" xfId="5" applyNumberFormat="1" applyFont="1" applyBorder="1" applyProtection="1"/>
    <xf numFmtId="0" fontId="2" fillId="0" borderId="63" xfId="5" applyFont="1" applyBorder="1" applyAlignment="1" applyProtection="1"/>
    <xf numFmtId="173" fontId="4" fillId="0" borderId="54" xfId="5" applyNumberFormat="1" applyFont="1" applyBorder="1" applyProtection="1"/>
    <xf numFmtId="173" fontId="4" fillId="0" borderId="64" xfId="5" applyNumberFormat="1" applyFont="1" applyBorder="1" applyProtection="1"/>
    <xf numFmtId="173" fontId="4" fillId="0" borderId="65" xfId="5" applyNumberFormat="1" applyFont="1" applyBorder="1" applyProtection="1"/>
    <xf numFmtId="164" fontId="20" fillId="0" borderId="0" xfId="0" applyNumberFormat="1" applyFont="1" applyFill="1" applyBorder="1" applyAlignment="1" applyProtection="1">
      <alignment horizontal="right"/>
    </xf>
    <xf numFmtId="0" fontId="20" fillId="0" borderId="0" xfId="0" applyFont="1" applyProtection="1"/>
    <xf numFmtId="0" fontId="20" fillId="0" borderId="0" xfId="0" applyFont="1" applyFill="1" applyBorder="1" applyProtection="1"/>
    <xf numFmtId="173" fontId="34" fillId="0" borderId="0" xfId="1" applyNumberFormat="1" applyFont="1" applyBorder="1" applyAlignment="1" applyProtection="1">
      <alignment horizontal="center"/>
    </xf>
    <xf numFmtId="164" fontId="20" fillId="0" borderId="0" xfId="1" applyNumberFormat="1" applyFont="1" applyBorder="1" applyProtection="1"/>
    <xf numFmtId="164" fontId="20" fillId="0" borderId="0" xfId="1" applyNumberFormat="1" applyFont="1" applyProtection="1"/>
    <xf numFmtId="173" fontId="20" fillId="0" borderId="0" xfId="0" applyNumberFormat="1" applyFont="1" applyProtection="1"/>
    <xf numFmtId="173" fontId="26" fillId="0" borderId="0" xfId="1" applyNumberFormat="1" applyFont="1" applyFill="1" applyBorder="1" applyAlignment="1" applyProtection="1">
      <alignment horizontal="center" vertical="center"/>
    </xf>
    <xf numFmtId="164" fontId="26" fillId="0" borderId="0" xfId="1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164" fontId="29" fillId="0" borderId="0" xfId="1" applyNumberFormat="1" applyFont="1" applyFill="1" applyBorder="1" applyProtection="1"/>
    <xf numFmtId="0" fontId="29" fillId="0" borderId="0" xfId="0" applyFont="1" applyFill="1" applyBorder="1" applyProtection="1"/>
    <xf numFmtId="164" fontId="26" fillId="0" borderId="0" xfId="1" applyNumberFormat="1" applyFont="1" applyFill="1" applyBorder="1" applyProtection="1"/>
    <xf numFmtId="0" fontId="26" fillId="0" borderId="0" xfId="0" applyFont="1" applyFill="1" applyBorder="1" applyAlignment="1" applyProtection="1">
      <alignment horizontal="center" wrapText="1"/>
    </xf>
    <xf numFmtId="173" fontId="29" fillId="0" borderId="0" xfId="0" applyNumberFormat="1" applyFont="1" applyFill="1" applyBorder="1" applyProtection="1"/>
    <xf numFmtId="0" fontId="11" fillId="0" borderId="0" xfId="0" applyFont="1" applyFill="1" applyProtection="1"/>
    <xf numFmtId="0" fontId="0" fillId="0" borderId="0" xfId="0" applyFont="1" applyFill="1" applyProtection="1"/>
    <xf numFmtId="173" fontId="11" fillId="0" borderId="0" xfId="0" applyNumberFormat="1" applyFont="1" applyFill="1" applyBorder="1" applyProtection="1"/>
    <xf numFmtId="173" fontId="11" fillId="0" borderId="0" xfId="1" applyNumberFormat="1" applyFont="1" applyFill="1" applyBorder="1" applyProtection="1"/>
    <xf numFmtId="173" fontId="9" fillId="0" borderId="0" xfId="1" applyNumberFormat="1" applyFont="1" applyFill="1" applyProtection="1"/>
    <xf numFmtId="164" fontId="9" fillId="0" borderId="0" xfId="1" applyNumberFormat="1" applyFont="1" applyFill="1" applyProtection="1"/>
    <xf numFmtId="164" fontId="11" fillId="0" borderId="0" xfId="1" applyNumberFormat="1" applyFont="1" applyFill="1" applyProtection="1"/>
    <xf numFmtId="164" fontId="0" fillId="0" borderId="0" xfId="1" applyNumberFormat="1" applyFont="1" applyFill="1" applyProtection="1"/>
    <xf numFmtId="165" fontId="0" fillId="0" borderId="0" xfId="0" applyNumberFormat="1" applyFont="1" applyFill="1" applyProtection="1"/>
    <xf numFmtId="173" fontId="0" fillId="0" borderId="0" xfId="0" applyNumberFormat="1" applyFont="1" applyFill="1" applyProtection="1"/>
    <xf numFmtId="0" fontId="35" fillId="0" borderId="0" xfId="0" applyFont="1" applyProtection="1"/>
    <xf numFmtId="0" fontId="13" fillId="0" borderId="0" xfId="0" applyFont="1" applyFill="1" applyBorder="1" applyProtection="1"/>
    <xf numFmtId="173" fontId="35" fillId="0" borderId="0" xfId="0" applyNumberFormat="1" applyFont="1" applyProtection="1"/>
    <xf numFmtId="173" fontId="34" fillId="0" borderId="0" xfId="1" applyNumberFormat="1" applyFont="1" applyFill="1" applyBorder="1" applyAlignment="1" applyProtection="1">
      <alignment horizontal="center"/>
    </xf>
    <xf numFmtId="164" fontId="20" fillId="0" borderId="0" xfId="1" applyNumberFormat="1" applyFont="1" applyFill="1" applyBorder="1" applyProtection="1"/>
    <xf numFmtId="1" fontId="34" fillId="0" borderId="0" xfId="1" applyNumberFormat="1" applyFont="1" applyFill="1" applyBorder="1" applyAlignment="1" applyProtection="1">
      <alignment horizontal="center"/>
    </xf>
    <xf numFmtId="164" fontId="20" fillId="0" borderId="0" xfId="1" applyNumberFormat="1" applyFont="1" applyFill="1" applyBorder="1" applyAlignment="1" applyProtection="1">
      <alignment horizontal="center"/>
    </xf>
    <xf numFmtId="173" fontId="20" fillId="0" borderId="0" xfId="0" applyNumberFormat="1" applyFont="1" applyFill="1" applyBorder="1" applyProtection="1"/>
    <xf numFmtId="173" fontId="34" fillId="0" borderId="70" xfId="1" applyNumberFormat="1" applyFont="1" applyBorder="1" applyAlignment="1" applyProtection="1">
      <alignment horizontal="center"/>
    </xf>
    <xf numFmtId="0" fontId="15" fillId="4" borderId="67" xfId="2" applyFont="1" applyFill="1" applyBorder="1" applyAlignment="1" applyProtection="1">
      <alignment horizontal="center" wrapText="1"/>
    </xf>
    <xf numFmtId="0" fontId="15" fillId="4" borderId="71" xfId="2" applyFont="1" applyFill="1" applyBorder="1" applyAlignment="1" applyProtection="1">
      <alignment horizontal="center" wrapText="1"/>
    </xf>
    <xf numFmtId="164" fontId="15" fillId="5" borderId="71" xfId="1" applyNumberFormat="1" applyFont="1" applyFill="1" applyBorder="1" applyAlignment="1" applyProtection="1">
      <alignment horizontal="center" wrapText="1"/>
    </xf>
    <xf numFmtId="0" fontId="15" fillId="6" borderId="71" xfId="2" applyFont="1" applyFill="1" applyBorder="1" applyAlignment="1" applyProtection="1">
      <alignment horizontal="center" wrapText="1"/>
    </xf>
    <xf numFmtId="164" fontId="15" fillId="25" borderId="71" xfId="1" applyNumberFormat="1" applyFont="1" applyFill="1" applyBorder="1" applyAlignment="1" applyProtection="1">
      <alignment horizontal="center" wrapText="1"/>
    </xf>
    <xf numFmtId="0" fontId="15" fillId="25" borderId="71" xfId="2" applyFont="1" applyFill="1" applyBorder="1" applyAlignment="1" applyProtection="1">
      <alignment horizontal="center" wrapText="1"/>
    </xf>
    <xf numFmtId="0" fontId="15" fillId="19" borderId="71" xfId="2" applyFont="1" applyFill="1" applyBorder="1" applyAlignment="1" applyProtection="1">
      <alignment horizontal="center" wrapText="1"/>
    </xf>
    <xf numFmtId="0" fontId="15" fillId="25" borderId="68" xfId="2" applyFont="1" applyFill="1" applyBorder="1" applyAlignment="1" applyProtection="1">
      <alignment horizontal="center" wrapText="1"/>
    </xf>
    <xf numFmtId="1" fontId="34" fillId="19" borderId="69" xfId="1" applyNumberFormat="1" applyFont="1" applyFill="1" applyBorder="1" applyAlignment="1" applyProtection="1">
      <alignment horizontal="center"/>
    </xf>
    <xf numFmtId="1" fontId="34" fillId="19" borderId="72" xfId="1" applyNumberFormat="1" applyFont="1" applyFill="1" applyBorder="1" applyAlignment="1" applyProtection="1">
      <alignment horizontal="center"/>
    </xf>
    <xf numFmtId="1" fontId="34" fillId="22" borderId="72" xfId="1" applyNumberFormat="1" applyFont="1" applyFill="1" applyBorder="1" applyAlignment="1" applyProtection="1">
      <alignment horizontal="center"/>
    </xf>
    <xf numFmtId="1" fontId="34" fillId="0" borderId="72" xfId="1" applyNumberFormat="1" applyFont="1" applyBorder="1" applyAlignment="1" applyProtection="1">
      <alignment horizontal="center"/>
    </xf>
    <xf numFmtId="164" fontId="20" fillId="19" borderId="70" xfId="1" applyNumberFormat="1" applyFont="1" applyFill="1" applyBorder="1" applyAlignment="1" applyProtection="1">
      <alignment horizontal="center"/>
    </xf>
    <xf numFmtId="0" fontId="11" fillId="8" borderId="67" xfId="3" applyFont="1" applyFill="1" applyBorder="1" applyAlignment="1" applyProtection="1">
      <alignment horizontal="center" vertical="center" wrapText="1"/>
    </xf>
    <xf numFmtId="0" fontId="11" fillId="8" borderId="71" xfId="3" applyFont="1" applyFill="1" applyBorder="1" applyAlignment="1" applyProtection="1">
      <alignment horizontal="left" vertical="center" wrapText="1"/>
    </xf>
    <xf numFmtId="173" fontId="11" fillId="8" borderId="71" xfId="3" applyNumberFormat="1" applyFont="1" applyFill="1" applyBorder="1" applyAlignment="1" applyProtection="1">
      <alignment horizontal="center" vertical="center" wrapText="1"/>
    </xf>
    <xf numFmtId="164" fontId="0" fillId="10" borderId="71" xfId="0" applyNumberFormat="1" applyFont="1" applyFill="1" applyBorder="1" applyAlignment="1" applyProtection="1">
      <alignment horizontal="center" vertical="center" wrapText="1"/>
    </xf>
    <xf numFmtId="164" fontId="11" fillId="7" borderId="71" xfId="0" applyNumberFormat="1" applyFont="1" applyFill="1" applyBorder="1" applyAlignment="1" applyProtection="1">
      <alignment horizontal="center" vertical="center" wrapText="1"/>
    </xf>
    <xf numFmtId="164" fontId="11" fillId="7" borderId="71" xfId="0" applyNumberFormat="1" applyFont="1" applyFill="1" applyBorder="1" applyAlignment="1">
      <alignment horizontal="center" vertical="center" wrapText="1"/>
    </xf>
    <xf numFmtId="164" fontId="11" fillId="2" borderId="71" xfId="0" applyNumberFormat="1" applyFont="1" applyFill="1" applyBorder="1" applyAlignment="1" applyProtection="1">
      <alignment horizontal="center" vertical="center" wrapText="1"/>
    </xf>
    <xf numFmtId="164" fontId="11" fillId="9" borderId="71" xfId="0" applyNumberFormat="1" applyFont="1" applyFill="1" applyBorder="1" applyAlignment="1" applyProtection="1">
      <alignment horizontal="center" vertical="center" wrapText="1"/>
    </xf>
    <xf numFmtId="164" fontId="11" fillId="11" borderId="71" xfId="0" applyNumberFormat="1" applyFont="1" applyFill="1" applyBorder="1" applyAlignment="1" applyProtection="1">
      <alignment horizontal="center" vertical="center" wrapText="1"/>
    </xf>
    <xf numFmtId="165" fontId="11" fillId="11" borderId="71" xfId="1" applyNumberFormat="1" applyFont="1" applyFill="1" applyBorder="1" applyAlignment="1">
      <alignment horizontal="center" vertical="center" wrapText="1"/>
    </xf>
    <xf numFmtId="164" fontId="11" fillId="7" borderId="73" xfId="0" applyNumberFormat="1" applyFont="1" applyFill="1" applyBorder="1" applyAlignment="1" applyProtection="1">
      <alignment horizontal="center" vertical="center" wrapText="1"/>
    </xf>
    <xf numFmtId="164" fontId="11" fillId="7" borderId="74" xfId="0" applyNumberFormat="1" applyFont="1" applyFill="1" applyBorder="1" applyAlignment="1" applyProtection="1">
      <alignment horizontal="center" vertical="center" wrapText="1"/>
    </xf>
    <xf numFmtId="165" fontId="11" fillId="7" borderId="68" xfId="0" applyNumberFormat="1" applyFont="1" applyFill="1" applyBorder="1" applyAlignment="1" applyProtection="1">
      <alignment horizontal="center" vertical="center" wrapText="1"/>
    </xf>
    <xf numFmtId="1" fontId="11" fillId="12" borderId="75" xfId="0" applyNumberFormat="1" applyFont="1" applyFill="1" applyBorder="1" applyAlignment="1" applyProtection="1">
      <alignment horizontal="left"/>
    </xf>
    <xf numFmtId="173" fontId="11" fillId="14" borderId="76" xfId="3" applyNumberFormat="1" applyFont="1" applyFill="1" applyBorder="1" applyAlignment="1" applyProtection="1">
      <alignment horizontal="right"/>
    </xf>
    <xf numFmtId="1" fontId="11" fillId="12" borderId="36" xfId="0" applyNumberFormat="1" applyFont="1" applyFill="1" applyBorder="1" applyAlignment="1" applyProtection="1">
      <alignment horizontal="left"/>
    </xf>
    <xf numFmtId="166" fontId="15" fillId="15" borderId="69" xfId="4" applyNumberFormat="1" applyFont="1" applyFill="1" applyBorder="1" applyAlignment="1" applyProtection="1">
      <alignment horizontal="right" vertical="center"/>
    </xf>
    <xf numFmtId="166" fontId="15" fillId="15" borderId="72" xfId="4" applyNumberFormat="1" applyFont="1" applyFill="1" applyBorder="1" applyAlignment="1" applyProtection="1">
      <alignment horizontal="right" vertical="center" wrapText="1"/>
    </xf>
    <xf numFmtId="173" fontId="15" fillId="18" borderId="72" xfId="4" applyNumberFormat="1" applyFont="1" applyFill="1" applyBorder="1" applyAlignment="1" applyProtection="1">
      <alignment horizontal="right" vertical="center" wrapText="1"/>
    </xf>
    <xf numFmtId="173" fontId="15" fillId="15" borderId="72" xfId="4" applyNumberFormat="1" applyFont="1" applyFill="1" applyBorder="1" applyAlignment="1" applyProtection="1">
      <alignment horizontal="right" vertical="center" wrapText="1"/>
    </xf>
    <xf numFmtId="166" fontId="15" fillId="10" borderId="72" xfId="4" applyNumberFormat="1" applyFont="1" applyFill="1" applyBorder="1" applyAlignment="1" applyProtection="1">
      <alignment horizontal="right" vertical="center" wrapText="1"/>
    </xf>
    <xf numFmtId="173" fontId="15" fillId="18" borderId="70" xfId="4" applyNumberFormat="1" applyFont="1" applyFill="1" applyBorder="1" applyAlignment="1" applyProtection="1">
      <alignment horizontal="right" vertical="center" wrapText="1"/>
    </xf>
    <xf numFmtId="164" fontId="0" fillId="10" borderId="11" xfId="0" applyNumberFormat="1" applyFont="1" applyFill="1" applyBorder="1" applyAlignment="1" applyProtection="1">
      <alignment horizontal="center" vertical="center" wrapText="1"/>
    </xf>
    <xf numFmtId="166" fontId="11" fillId="10" borderId="11" xfId="3" applyNumberFormat="1" applyFont="1" applyFill="1" applyBorder="1" applyAlignment="1" applyProtection="1">
      <alignment horizontal="right"/>
    </xf>
    <xf numFmtId="166" fontId="11" fillId="10" borderId="77" xfId="3" applyNumberFormat="1" applyFont="1" applyFill="1" applyBorder="1" applyAlignment="1" applyProtection="1">
      <alignment horizontal="right"/>
    </xf>
    <xf numFmtId="166" fontId="15" fillId="10" borderId="77" xfId="4" applyNumberFormat="1" applyFont="1" applyFill="1" applyBorder="1" applyAlignment="1" applyProtection="1">
      <alignment horizontal="right" vertical="center" wrapText="1"/>
    </xf>
    <xf numFmtId="173" fontId="11" fillId="17" borderId="78" xfId="0" applyNumberFormat="1" applyFont="1" applyFill="1" applyBorder="1" applyAlignment="1" applyProtection="1">
      <alignment horizontal="center" vertical="center" wrapText="1"/>
    </xf>
    <xf numFmtId="173" fontId="15" fillId="17" borderId="79" xfId="3" applyNumberFormat="1" applyFont="1" applyFill="1" applyBorder="1" applyAlignment="1" applyProtection="1">
      <alignment horizontal="right"/>
    </xf>
    <xf numFmtId="173" fontId="15" fillId="17" borderId="80" xfId="4" applyNumberFormat="1" applyFont="1" applyFill="1" applyBorder="1" applyAlignment="1" applyProtection="1">
      <alignment horizontal="right" vertical="center" wrapText="1"/>
    </xf>
    <xf numFmtId="173" fontId="36" fillId="0" borderId="0" xfId="1" applyNumberFormat="1" applyFont="1" applyFill="1" applyBorder="1" applyAlignment="1" applyProtection="1">
      <alignment horizontal="center" vertical="center"/>
    </xf>
    <xf numFmtId="164" fontId="36" fillId="0" borderId="0" xfId="1" applyNumberFormat="1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173" fontId="15" fillId="13" borderId="67" xfId="2" applyNumberFormat="1" applyFont="1" applyFill="1" applyBorder="1" applyAlignment="1" applyProtection="1">
      <alignment horizontal="center" wrapText="1"/>
    </xf>
    <xf numFmtId="173" fontId="15" fillId="13" borderId="68" xfId="2" applyNumberFormat="1" applyFont="1" applyFill="1" applyBorder="1" applyAlignment="1" applyProtection="1">
      <alignment horizontal="center" wrapText="1"/>
    </xf>
    <xf numFmtId="0" fontId="15" fillId="13" borderId="71" xfId="2" applyFont="1" applyFill="1" applyBorder="1" applyAlignment="1" applyProtection="1">
      <alignment horizontal="center" wrapText="1"/>
    </xf>
    <xf numFmtId="0" fontId="34" fillId="22" borderId="69" xfId="1" applyNumberFormat="1" applyFont="1" applyFill="1" applyBorder="1" applyAlignment="1" applyProtection="1">
      <alignment horizontal="center"/>
    </xf>
    <xf numFmtId="0" fontId="0" fillId="0" borderId="0" xfId="0" applyFont="1" applyFill="1" applyAlignment="1"/>
    <xf numFmtId="0" fontId="37" fillId="0" borderId="14" xfId="1" applyNumberFormat="1" applyFont="1" applyFill="1" applyBorder="1" applyAlignment="1" applyProtection="1"/>
    <xf numFmtId="0" fontId="0" fillId="0" borderId="14" xfId="0" applyFont="1" applyFill="1" applyBorder="1" applyProtection="1"/>
    <xf numFmtId="0" fontId="37" fillId="0" borderId="0" xfId="1" applyNumberFormat="1" applyFont="1" applyFill="1" applyBorder="1" applyAlignment="1" applyProtection="1"/>
    <xf numFmtId="0" fontId="17" fillId="0" borderId="14" xfId="0" applyFont="1" applyFill="1" applyBorder="1" applyAlignment="1" applyProtection="1">
      <alignment vertical="top"/>
    </xf>
    <xf numFmtId="43" fontId="0" fillId="0" borderId="0" xfId="0" applyNumberFormat="1"/>
    <xf numFmtId="1" fontId="11" fillId="0" borderId="0" xfId="0" applyNumberFormat="1" applyFont="1" applyBorder="1" applyAlignment="1">
      <alignment horizontal="left"/>
    </xf>
    <xf numFmtId="0" fontId="6" fillId="0" borderId="0" xfId="3" applyFont="1" applyBorder="1" applyAlignment="1">
      <alignment horizontal="left"/>
    </xf>
    <xf numFmtId="173" fontId="2" fillId="0" borderId="51" xfId="5" applyNumberFormat="1" applyFont="1" applyFill="1" applyBorder="1" applyProtection="1"/>
    <xf numFmtId="3" fontId="4" fillId="0" borderId="55" xfId="5" applyNumberFormat="1" applyFont="1" applyFill="1" applyBorder="1" applyProtection="1"/>
    <xf numFmtId="173" fontId="2" fillId="3" borderId="8" xfId="5" applyNumberFormat="1" applyFont="1" applyFill="1" applyBorder="1" applyProtection="1"/>
    <xf numFmtId="17" fontId="36" fillId="0" borderId="0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173" fontId="36" fillId="0" borderId="0" xfId="0" applyNumberFormat="1" applyFont="1" applyFill="1" applyBorder="1" applyAlignment="1" applyProtection="1">
      <alignment horizontal="center" vertical="center"/>
    </xf>
    <xf numFmtId="43" fontId="23" fillId="26" borderId="33" xfId="1" applyFont="1" applyFill="1" applyBorder="1"/>
    <xf numFmtId="43" fontId="0" fillId="9" borderId="0" xfId="1" applyFont="1" applyFill="1"/>
    <xf numFmtId="43" fontId="28" fillId="9" borderId="0" xfId="1" applyFont="1" applyFill="1" applyAlignment="1">
      <alignment horizontal="center" vertical="center" wrapText="1"/>
    </xf>
    <xf numFmtId="43" fontId="23" fillId="9" borderId="33" xfId="1" applyFont="1" applyFill="1" applyBorder="1"/>
    <xf numFmtId="43" fontId="0" fillId="9" borderId="0" xfId="1" applyNumberFormat="1" applyFont="1" applyFill="1"/>
    <xf numFmtId="43" fontId="28" fillId="0" borderId="0" xfId="0" applyNumberFormat="1" applyFont="1" applyAlignment="1">
      <alignment horizontal="center" vertical="center" wrapText="1"/>
    </xf>
    <xf numFmtId="0" fontId="0" fillId="27" borderId="0" xfId="0" applyFill="1" applyAlignment="1">
      <alignment horizontal="center" vertical="center"/>
    </xf>
    <xf numFmtId="1" fontId="0" fillId="0" borderId="0" xfId="0" applyNumberFormat="1" applyFont="1" applyProtection="1"/>
    <xf numFmtId="173" fontId="2" fillId="0" borderId="8" xfId="5" applyNumberFormat="1" applyFont="1" applyFill="1" applyBorder="1" applyProtection="1"/>
    <xf numFmtId="43" fontId="11" fillId="13" borderId="3" xfId="3" applyNumberFormat="1" applyFont="1" applyFill="1" applyBorder="1" applyAlignment="1" applyProtection="1">
      <alignment horizontal="right"/>
    </xf>
    <xf numFmtId="43" fontId="11" fillId="13" borderId="2" xfId="3" applyNumberFormat="1" applyFont="1" applyFill="1" applyBorder="1" applyAlignment="1" applyProtection="1">
      <alignment horizontal="right"/>
    </xf>
    <xf numFmtId="17" fontId="36" fillId="0" borderId="0" xfId="0" applyNumberFormat="1" applyFont="1" applyFill="1" applyBorder="1" applyAlignment="1" applyProtection="1">
      <alignment horizontal="center" vertical="center"/>
    </xf>
    <xf numFmtId="0" fontId="2" fillId="0" borderId="9" xfId="5" applyFont="1" applyFill="1" applyBorder="1" applyAlignment="1" applyProtection="1">
      <alignment horizontal="center"/>
    </xf>
    <xf numFmtId="0" fontId="4" fillId="0" borderId="53" xfId="5" applyFont="1" applyFill="1" applyBorder="1" applyAlignment="1" applyProtection="1">
      <alignment horizontal="center"/>
    </xf>
    <xf numFmtId="0" fontId="38" fillId="0" borderId="0" xfId="5" applyFont="1" applyProtection="1"/>
    <xf numFmtId="0" fontId="39" fillId="0" borderId="66" xfId="5" applyFont="1" applyBorder="1" applyAlignment="1">
      <alignment horizontal="center" vertical="center" wrapText="1"/>
    </xf>
    <xf numFmtId="0" fontId="38" fillId="0" borderId="40" xfId="5" applyFont="1" applyBorder="1"/>
    <xf numFmtId="0" fontId="38" fillId="0" borderId="40" xfId="5" applyFont="1" applyBorder="1" applyAlignment="1">
      <alignment wrapText="1"/>
    </xf>
    <xf numFmtId="0" fontId="38" fillId="0" borderId="45" xfId="5" applyFont="1" applyBorder="1"/>
    <xf numFmtId="0" fontId="38" fillId="0" borderId="0" xfId="5" applyFont="1"/>
    <xf numFmtId="43" fontId="11" fillId="15" borderId="38" xfId="1" applyFont="1" applyFill="1" applyBorder="1" applyAlignment="1">
      <alignment wrapText="1"/>
    </xf>
    <xf numFmtId="43" fontId="11" fillId="15" borderId="37" xfId="1" applyFont="1" applyFill="1" applyBorder="1" applyAlignment="1">
      <alignment wrapText="1"/>
    </xf>
    <xf numFmtId="43" fontId="0" fillId="0" borderId="40" xfId="1" applyFont="1" applyBorder="1"/>
    <xf numFmtId="43" fontId="5" fillId="0" borderId="40" xfId="1" applyFont="1" applyBorder="1"/>
    <xf numFmtId="43" fontId="5" fillId="0" borderId="39" xfId="1" applyFont="1" applyBorder="1"/>
    <xf numFmtId="43" fontId="0" fillId="0" borderId="0" xfId="1" applyFont="1"/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left"/>
    </xf>
    <xf numFmtId="43" fontId="0" fillId="0" borderId="0" xfId="1" applyFont="1" applyFill="1" applyBorder="1" applyAlignment="1">
      <alignment horizontal="center"/>
    </xf>
    <xf numFmtId="43" fontId="9" fillId="0" borderId="81" xfId="1" applyFont="1" applyBorder="1" applyAlignment="1">
      <alignment horizontal="center" wrapText="1"/>
    </xf>
    <xf numFmtId="43" fontId="9" fillId="0" borderId="82" xfId="1" applyFont="1" applyBorder="1" applyAlignment="1">
      <alignment horizontal="center"/>
    </xf>
    <xf numFmtId="43" fontId="9" fillId="0" borderId="82" xfId="1" applyFont="1" applyBorder="1" applyAlignment="1">
      <alignment horizontal="center" wrapText="1"/>
    </xf>
    <xf numFmtId="43" fontId="9" fillId="0" borderId="83" xfId="1" applyFont="1" applyBorder="1" applyAlignment="1">
      <alignment horizontal="center"/>
    </xf>
    <xf numFmtId="43" fontId="9" fillId="0" borderId="84" xfId="1" applyFont="1" applyFill="1" applyBorder="1" applyAlignment="1">
      <alignment horizontal="center" wrapText="1"/>
    </xf>
    <xf numFmtId="43" fontId="15" fillId="15" borderId="85" xfId="1" applyFont="1" applyFill="1" applyBorder="1" applyAlignment="1">
      <alignment horizontal="right" wrapText="1"/>
    </xf>
    <xf numFmtId="43" fontId="11" fillId="15" borderId="86" xfId="1" applyFont="1" applyFill="1" applyBorder="1" applyAlignment="1">
      <alignment wrapText="1"/>
    </xf>
    <xf numFmtId="43" fontId="0" fillId="0" borderId="87" xfId="1" applyFont="1" applyBorder="1"/>
    <xf numFmtId="43" fontId="11" fillId="0" borderId="88" xfId="1" applyFont="1" applyFill="1" applyBorder="1" applyAlignment="1">
      <alignment wrapText="1"/>
    </xf>
    <xf numFmtId="43" fontId="0" fillId="0" borderId="89" xfId="1" applyFont="1" applyBorder="1"/>
    <xf numFmtId="43" fontId="0" fillId="0" borderId="90" xfId="1" applyFont="1" applyBorder="1"/>
    <xf numFmtId="43" fontId="5" fillId="0" borderId="90" xfId="1" applyFont="1" applyBorder="1"/>
    <xf numFmtId="43" fontId="5" fillId="0" borderId="91" xfId="1" applyFont="1" applyBorder="1"/>
    <xf numFmtId="43" fontId="11" fillId="0" borderId="92" xfId="1" applyFont="1" applyFill="1" applyBorder="1" applyAlignment="1">
      <alignment wrapText="1"/>
    </xf>
    <xf numFmtId="0" fontId="40" fillId="0" borderId="40" xfId="5" applyFont="1" applyBorder="1" applyAlignment="1">
      <alignment wrapText="1"/>
    </xf>
    <xf numFmtId="173" fontId="26" fillId="0" borderId="14" xfId="1" applyNumberFormat="1" applyFont="1" applyFill="1" applyBorder="1" applyAlignment="1" applyProtection="1">
      <alignment horizontal="center" vertical="center"/>
    </xf>
    <xf numFmtId="164" fontId="26" fillId="0" borderId="44" xfId="1" applyNumberFormat="1" applyFont="1" applyFill="1" applyBorder="1" applyAlignment="1" applyProtection="1">
      <alignment horizontal="center" vertical="center"/>
    </xf>
  </cellXfs>
  <cellStyles count="37">
    <cellStyle name="Comma" xfId="1" builtinId="3"/>
    <cellStyle name="Comma 16" xfId="6" xr:uid="{514CB91D-F316-40BF-B00B-056B6AB2C5F2}"/>
    <cellStyle name="Comma 2" xfId="17" xr:uid="{E3F2D550-9907-4666-8DB9-C86864F98C83}"/>
    <cellStyle name="Comma 3" xfId="28" xr:uid="{303068BD-1A34-4EA3-92C1-41DB2BD006CB}"/>
    <cellStyle name="Comma 4" xfId="4" xr:uid="{00000000-0005-0000-0000-000001000000}"/>
    <cellStyle name="Comma 4 2" xfId="8" xr:uid="{1BFF0559-B1FF-428F-92C3-0D185EF8D18D}"/>
    <cellStyle name="Comma 4 2 2" xfId="26" xr:uid="{ADC9029A-2BD1-4D68-9209-FBE78D979FB3}"/>
    <cellStyle name="Comma 4 2 3" xfId="32" xr:uid="{F2155B20-949C-45A5-A99E-51B57C5E8D41}"/>
    <cellStyle name="Comma 4 2 4" xfId="24" xr:uid="{2CAEC725-A703-4142-A3C4-83D9A69C21E9}"/>
    <cellStyle name="Comma 4 3" xfId="18" xr:uid="{D6B761E1-FD33-46CB-9B7E-258973E58560}"/>
    <cellStyle name="Comma 4 4" xfId="16" xr:uid="{1D920BE5-DEE1-4582-BE1D-663211DA6BC6}"/>
    <cellStyle name="Comma 5" xfId="36" xr:uid="{BCC663E2-CE32-4382-A0B8-1AF735E4A8E5}"/>
    <cellStyle name="Comma 6" xfId="20" xr:uid="{B5A8DAE6-CD60-4AFF-9010-CA080B907C47}"/>
    <cellStyle name="Comma 6 2" xfId="25" xr:uid="{8DB3946C-A018-4099-AC7D-A96FB1559286}"/>
    <cellStyle name="Comma 6 3" xfId="29" xr:uid="{0BFD5D94-D534-47C7-80CF-4E68E39FE6C2}"/>
    <cellStyle name="Comma 7" xfId="13" xr:uid="{C8134D34-9A2F-4FBF-ADFA-624466283A54}"/>
    <cellStyle name="Comma 8" xfId="10" xr:uid="{06B25C9C-4A63-4DFC-AEE4-13260261DA9B}"/>
    <cellStyle name="Currency 2" xfId="35" xr:uid="{4041BDF6-A5EC-45DC-8DEC-E8A54FF2DD1A}"/>
    <cellStyle name="Currency 3" xfId="33" xr:uid="{463F7BEF-C26D-472A-8D7C-8EEE0213CC66}"/>
    <cellStyle name="Currency 4" xfId="11" xr:uid="{49F8F5E2-32AB-4EA2-8C6A-E81426A7A550}"/>
    <cellStyle name="Hyperlink 2" xfId="23" xr:uid="{12C6019C-0EDB-476C-A98B-36130509C9C5}"/>
    <cellStyle name="Normal" xfId="0" builtinId="0"/>
    <cellStyle name="Normal 10 2" xfId="14" xr:uid="{C407F80B-F571-40CF-A340-BF6458F2FEE4}"/>
    <cellStyle name="Normal 12" xfId="19" xr:uid="{A5B72909-29F3-46CF-B893-0E550BC5C109}"/>
    <cellStyle name="Normal 2" xfId="5" xr:uid="{00000000-0005-0000-0000-000003000000}"/>
    <cellStyle name="Normal 2 2" xfId="27" xr:uid="{8C0F94C9-F679-49CC-ACD9-FD5BF6F17D9B}"/>
    <cellStyle name="Normal 2 3" xfId="15" xr:uid="{98502A64-9DB4-4105-BF65-94F5627FE5AB}"/>
    <cellStyle name="Normal 2 3 3" xfId="2" xr:uid="{00000000-0005-0000-0000-000004000000}"/>
    <cellStyle name="Normal 2 3 3 2" xfId="30" xr:uid="{0F32FB28-7D01-4EF9-A351-5CDB61AF4A78}"/>
    <cellStyle name="Normal 3" xfId="12" xr:uid="{7869A8C1-5B73-4D01-857C-6B2516BEBD9F}"/>
    <cellStyle name="Normal 4" xfId="9" xr:uid="{7E0AEE23-0528-43A0-96BA-AAFFB90EA446}"/>
    <cellStyle name="Normal 5" xfId="3" xr:uid="{00000000-0005-0000-0000-000005000000}"/>
    <cellStyle name="Normal 5 2" xfId="7" xr:uid="{690E9A7E-828E-45D4-B12B-972F81C89AB7}"/>
    <cellStyle name="Normal 5 3" xfId="31" xr:uid="{0012C914-517B-4095-A6C2-A49AF0D9C018}"/>
    <cellStyle name="Normal 6 2" xfId="21" xr:uid="{A06E06BD-C2B4-41B6-82AC-26F6DAABB680}"/>
    <cellStyle name="Normal 8 2" xfId="22" xr:uid="{7195074D-D761-48A6-8467-26A3B7C907A1}"/>
    <cellStyle name="Percent 2" xfId="34" xr:uid="{C1013C4E-3C25-42FA-A44B-69CE16A4C34C}"/>
  </cellStyles>
  <dxfs count="0"/>
  <tableStyles count="0" defaultTableStyle="TableStyleMedium2" defaultPivotStyle="PivotStyleLight16"/>
  <colors>
    <mruColors>
      <color rgb="FF33CCFF"/>
      <color rgb="FFE77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ealing-tc.gov.uk\Share\FINANCE_ACCOUNTANCY\3.%20Childrens%20&amp;%20Schools\Schools\2.%20Schools%20Accountancy%202016-17\1.%20Schools%20Funding%202016-17\Bank%20Advances\!%20PAYMENT%20CALCULATIONS-Mar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6"/>
      <sheetName val="Payment File-New"/>
      <sheetName val="Sheet4"/>
      <sheetName val="Payment File"/>
      <sheetName val="Accountancy (2)"/>
      <sheetName val="Accountancy"/>
      <sheetName val="Funding 1617"/>
      <sheetName val="Payment 1"/>
      <sheetName val="Sheet1"/>
      <sheetName val="Sheet2"/>
      <sheetName val="Pay Ref's"/>
      <sheetName val="Growth Final Allocation"/>
      <sheetName val="Growth 2016-17"/>
      <sheetName val="Sheet3"/>
      <sheetName val="Types"/>
    </sheetNames>
    <sheetDataSet>
      <sheetData sheetId="0"/>
      <sheetData sheetId="1"/>
      <sheetData sheetId="2"/>
      <sheetData sheetId="3">
        <row r="3">
          <cell r="B3" t="str">
            <v>Type 2</v>
          </cell>
          <cell r="C3" t="str">
            <v>HN</v>
          </cell>
          <cell r="D3" t="str">
            <v>Payment Code</v>
          </cell>
          <cell r="E3" t="str">
            <v>Supplier ID</v>
          </cell>
        </row>
        <row r="4">
          <cell r="A4">
            <v>3074035</v>
          </cell>
          <cell r="B4" t="str">
            <v>Community School</v>
          </cell>
          <cell r="C4">
            <v>170903</v>
          </cell>
          <cell r="D4">
            <v>504801</v>
          </cell>
          <cell r="E4">
            <v>30000</v>
          </cell>
        </row>
        <row r="5">
          <cell r="A5">
            <v>3076095</v>
          </cell>
          <cell r="B5" t="str">
            <v>ACADEMY</v>
          </cell>
          <cell r="C5">
            <v>170903</v>
          </cell>
          <cell r="D5">
            <v>170714</v>
          </cell>
          <cell r="E5">
            <v>15646</v>
          </cell>
        </row>
        <row r="6">
          <cell r="A6">
            <v>3076095</v>
          </cell>
          <cell r="B6" t="str">
            <v>ACADEMY</v>
          </cell>
          <cell r="C6">
            <v>170902</v>
          </cell>
          <cell r="D6">
            <v>170714</v>
          </cell>
          <cell r="E6">
            <v>15646</v>
          </cell>
        </row>
        <row r="7">
          <cell r="A7">
            <v>3072161</v>
          </cell>
          <cell r="B7" t="str">
            <v>Community School</v>
          </cell>
          <cell r="C7">
            <v>170902</v>
          </cell>
          <cell r="D7">
            <v>504800</v>
          </cell>
          <cell r="E7">
            <v>30001</v>
          </cell>
        </row>
        <row r="8">
          <cell r="A8">
            <v>3072004</v>
          </cell>
          <cell r="B8" t="str">
            <v>ACADEMY</v>
          </cell>
          <cell r="C8">
            <v>170902</v>
          </cell>
          <cell r="D8">
            <v>170902</v>
          </cell>
          <cell r="E8">
            <v>30475</v>
          </cell>
        </row>
        <row r="9">
          <cell r="A9">
            <v>3072001</v>
          </cell>
          <cell r="B9" t="str">
            <v>ACADEMY</v>
          </cell>
          <cell r="C9">
            <v>170902</v>
          </cell>
          <cell r="D9">
            <v>176771</v>
          </cell>
          <cell r="E9">
            <v>30466</v>
          </cell>
        </row>
        <row r="10">
          <cell r="A10">
            <v>3072083</v>
          </cell>
          <cell r="B10" t="str">
            <v>Community School</v>
          </cell>
          <cell r="C10">
            <v>170902</v>
          </cell>
          <cell r="D10">
            <v>504802</v>
          </cell>
          <cell r="E10">
            <v>30002</v>
          </cell>
        </row>
        <row r="11">
          <cell r="A11">
            <v>3077005</v>
          </cell>
          <cell r="B11" t="str">
            <v>Community Special School</v>
          </cell>
          <cell r="C11" t="str">
            <v>174617-4263</v>
          </cell>
          <cell r="D11">
            <v>504803</v>
          </cell>
          <cell r="E11">
            <v>30003</v>
          </cell>
        </row>
        <row r="12">
          <cell r="A12">
            <v>3072006</v>
          </cell>
          <cell r="B12" t="str">
            <v>Community School</v>
          </cell>
          <cell r="C12">
            <v>170902</v>
          </cell>
          <cell r="D12">
            <v>504804</v>
          </cell>
          <cell r="E12">
            <v>30004</v>
          </cell>
        </row>
        <row r="13">
          <cell r="A13">
            <v>3072005</v>
          </cell>
          <cell r="B13" t="str">
            <v>Community School</v>
          </cell>
          <cell r="C13">
            <v>170902</v>
          </cell>
          <cell r="D13">
            <v>504805</v>
          </cell>
          <cell r="E13">
            <v>30005</v>
          </cell>
        </row>
        <row r="14">
          <cell r="A14">
            <v>3072162</v>
          </cell>
          <cell r="B14" t="str">
            <v>Community School</v>
          </cell>
          <cell r="C14">
            <v>170902</v>
          </cell>
          <cell r="D14">
            <v>504806</v>
          </cell>
          <cell r="E14">
            <v>30006</v>
          </cell>
        </row>
        <row r="15">
          <cell r="A15">
            <v>3075400</v>
          </cell>
          <cell r="B15" t="str">
            <v>Foundation School</v>
          </cell>
          <cell r="C15">
            <v>170903</v>
          </cell>
          <cell r="D15">
            <v>504897</v>
          </cell>
          <cell r="E15">
            <v>30147</v>
          </cell>
        </row>
        <row r="16">
          <cell r="A16">
            <v>3072185</v>
          </cell>
          <cell r="B16" t="str">
            <v>ACADEMY</v>
          </cell>
          <cell r="C16">
            <v>170902</v>
          </cell>
          <cell r="D16">
            <v>176713</v>
          </cell>
          <cell r="E16">
            <v>30438</v>
          </cell>
        </row>
        <row r="17">
          <cell r="A17">
            <v>3074603</v>
          </cell>
          <cell r="B17" t="str">
            <v>Voluntary Aided School</v>
          </cell>
          <cell r="C17">
            <v>170903</v>
          </cell>
          <cell r="D17">
            <v>504807</v>
          </cell>
          <cell r="E17">
            <v>30148</v>
          </cell>
        </row>
        <row r="18">
          <cell r="A18">
            <v>3077007</v>
          </cell>
          <cell r="B18" t="str">
            <v>Community Special School</v>
          </cell>
          <cell r="C18" t="str">
            <v>174617-4263</v>
          </cell>
          <cell r="D18">
            <v>504808</v>
          </cell>
          <cell r="E18">
            <v>30008</v>
          </cell>
        </row>
        <row r="19">
          <cell r="A19">
            <v>3073513</v>
          </cell>
          <cell r="B19" t="str">
            <v>Voluntary Aided School</v>
          </cell>
          <cell r="C19">
            <v>170902</v>
          </cell>
          <cell r="D19">
            <v>504887</v>
          </cell>
          <cell r="E19">
            <v>30246</v>
          </cell>
        </row>
        <row r="20">
          <cell r="A20">
            <v>3072163</v>
          </cell>
          <cell r="B20" t="str">
            <v>Community School</v>
          </cell>
          <cell r="C20">
            <v>170902</v>
          </cell>
          <cell r="D20">
            <v>504875</v>
          </cell>
          <cell r="E20">
            <v>30143</v>
          </cell>
        </row>
        <row r="21">
          <cell r="A21">
            <v>3072088</v>
          </cell>
          <cell r="B21" t="str">
            <v>Community School</v>
          </cell>
          <cell r="C21">
            <v>170902</v>
          </cell>
          <cell r="D21">
            <v>504810</v>
          </cell>
          <cell r="E21">
            <v>30009</v>
          </cell>
        </row>
        <row r="22">
          <cell r="A22">
            <v>3072164</v>
          </cell>
          <cell r="B22" t="str">
            <v>Community School</v>
          </cell>
          <cell r="C22">
            <v>170902</v>
          </cell>
          <cell r="D22">
            <v>504811</v>
          </cell>
          <cell r="E22">
            <v>30010</v>
          </cell>
        </row>
        <row r="23">
          <cell r="A23">
            <v>3072165</v>
          </cell>
          <cell r="B23" t="str">
            <v>Community School</v>
          </cell>
          <cell r="C23">
            <v>170902</v>
          </cell>
          <cell r="D23">
            <v>504812</v>
          </cell>
          <cell r="E23">
            <v>30011</v>
          </cell>
        </row>
        <row r="24">
          <cell r="A24">
            <v>3074030</v>
          </cell>
          <cell r="B24" t="str">
            <v>Community School</v>
          </cell>
          <cell r="C24">
            <v>170903</v>
          </cell>
          <cell r="D24">
            <v>504814</v>
          </cell>
          <cell r="E24">
            <v>30012</v>
          </cell>
        </row>
        <row r="25">
          <cell r="A25">
            <v>3075203</v>
          </cell>
          <cell r="B25" t="str">
            <v>Foundation School</v>
          </cell>
          <cell r="C25">
            <v>170902</v>
          </cell>
          <cell r="D25">
            <v>504893</v>
          </cell>
          <cell r="E25">
            <v>30144</v>
          </cell>
        </row>
        <row r="26">
          <cell r="A26">
            <v>3075202</v>
          </cell>
          <cell r="B26" t="str">
            <v>Foundation School</v>
          </cell>
          <cell r="C26">
            <v>170902</v>
          </cell>
          <cell r="D26">
            <v>504894</v>
          </cell>
          <cell r="E26">
            <v>30145</v>
          </cell>
        </row>
        <row r="27">
          <cell r="A27">
            <v>3072092</v>
          </cell>
          <cell r="B27" t="str">
            <v>Community School</v>
          </cell>
          <cell r="C27">
            <v>170902</v>
          </cell>
          <cell r="D27">
            <v>504879</v>
          </cell>
          <cell r="E27">
            <v>30013</v>
          </cell>
        </row>
        <row r="28">
          <cell r="A28">
            <v>3072094</v>
          </cell>
          <cell r="B28" t="str">
            <v>Community School</v>
          </cell>
          <cell r="C28">
            <v>170902</v>
          </cell>
          <cell r="D28">
            <v>504816</v>
          </cell>
          <cell r="E28">
            <v>30014</v>
          </cell>
        </row>
        <row r="29">
          <cell r="A29">
            <v>3075403</v>
          </cell>
          <cell r="B29" t="str">
            <v>ACADEMY</v>
          </cell>
          <cell r="C29">
            <v>170903</v>
          </cell>
          <cell r="D29">
            <v>176783</v>
          </cell>
          <cell r="E29">
            <v>30292</v>
          </cell>
        </row>
        <row r="30">
          <cell r="A30">
            <v>3072166</v>
          </cell>
          <cell r="B30" t="str">
            <v>Community School</v>
          </cell>
          <cell r="C30">
            <v>170902</v>
          </cell>
          <cell r="D30">
            <v>504817</v>
          </cell>
          <cell r="E30">
            <v>30056</v>
          </cell>
        </row>
        <row r="31">
          <cell r="A31">
            <v>3072022</v>
          </cell>
          <cell r="B31" t="str">
            <v>Community School</v>
          </cell>
          <cell r="C31">
            <v>170902</v>
          </cell>
          <cell r="D31">
            <v>504818</v>
          </cell>
          <cell r="E31">
            <v>30015</v>
          </cell>
        </row>
        <row r="32">
          <cell r="A32">
            <v>3073510</v>
          </cell>
          <cell r="B32" t="str">
            <v>Voluntary Aided School</v>
          </cell>
          <cell r="C32">
            <v>170902</v>
          </cell>
          <cell r="D32">
            <v>504819</v>
          </cell>
          <cell r="E32">
            <v>30057</v>
          </cell>
        </row>
        <row r="33">
          <cell r="A33">
            <v>3075402</v>
          </cell>
          <cell r="B33" t="str">
            <v>Foundation School</v>
          </cell>
          <cell r="C33">
            <v>170903</v>
          </cell>
          <cell r="D33">
            <v>504900</v>
          </cell>
          <cell r="E33">
            <v>30150</v>
          </cell>
        </row>
        <row r="34">
          <cell r="A34">
            <v>3074036</v>
          </cell>
          <cell r="B34" t="str">
            <v>Community School</v>
          </cell>
          <cell r="C34">
            <v>170903</v>
          </cell>
          <cell r="D34">
            <v>504883</v>
          </cell>
          <cell r="E34">
            <v>30016</v>
          </cell>
        </row>
        <row r="35">
          <cell r="A35">
            <v>3074031</v>
          </cell>
          <cell r="B35" t="str">
            <v>ACADEMY</v>
          </cell>
          <cell r="C35">
            <v>170903</v>
          </cell>
          <cell r="D35">
            <v>176779</v>
          </cell>
          <cell r="E35">
            <v>30320</v>
          </cell>
        </row>
        <row r="36">
          <cell r="A36">
            <v>3072180</v>
          </cell>
          <cell r="B36" t="str">
            <v>Community School</v>
          </cell>
          <cell r="C36">
            <v>170902</v>
          </cell>
          <cell r="D36">
            <v>504821</v>
          </cell>
          <cell r="E36">
            <v>30018</v>
          </cell>
        </row>
        <row r="37">
          <cell r="A37">
            <v>3072167</v>
          </cell>
          <cell r="B37" t="str">
            <v>Community School</v>
          </cell>
          <cell r="C37">
            <v>170902</v>
          </cell>
          <cell r="D37">
            <v>504822</v>
          </cell>
          <cell r="E37">
            <v>30019</v>
          </cell>
        </row>
        <row r="38">
          <cell r="A38">
            <v>3072168</v>
          </cell>
          <cell r="B38" t="str">
            <v>Community School</v>
          </cell>
          <cell r="C38">
            <v>170902</v>
          </cell>
          <cell r="D38">
            <v>504823</v>
          </cell>
          <cell r="E38">
            <v>30020</v>
          </cell>
        </row>
        <row r="39">
          <cell r="A39">
            <v>3072187</v>
          </cell>
          <cell r="B39" t="str">
            <v>Community School</v>
          </cell>
          <cell r="C39">
            <v>170902</v>
          </cell>
          <cell r="D39">
            <v>504881</v>
          </cell>
          <cell r="E39">
            <v>30022</v>
          </cell>
        </row>
        <row r="40">
          <cell r="A40">
            <v>3071007</v>
          </cell>
          <cell r="B40" t="str">
            <v>Community School</v>
          </cell>
          <cell r="D40">
            <v>504916</v>
          </cell>
          <cell r="E40">
            <v>30023</v>
          </cell>
        </row>
        <row r="41">
          <cell r="A41">
            <v>3075401</v>
          </cell>
          <cell r="B41" t="str">
            <v>Foundation School</v>
          </cell>
          <cell r="C41">
            <v>170903</v>
          </cell>
          <cell r="D41">
            <v>504901</v>
          </cell>
          <cell r="E41">
            <v>30151</v>
          </cell>
        </row>
        <row r="42">
          <cell r="A42">
            <v>3072169</v>
          </cell>
          <cell r="B42" t="str">
            <v>Community School</v>
          </cell>
          <cell r="C42">
            <v>170902</v>
          </cell>
          <cell r="D42">
            <v>504826</v>
          </cell>
          <cell r="E42">
            <v>30024</v>
          </cell>
        </row>
        <row r="43">
          <cell r="A43">
            <v>3071002</v>
          </cell>
          <cell r="B43" t="str">
            <v>Community School</v>
          </cell>
          <cell r="D43">
            <v>504917</v>
          </cell>
          <cell r="E43">
            <v>30025</v>
          </cell>
        </row>
        <row r="44">
          <cell r="A44">
            <v>3072150</v>
          </cell>
          <cell r="B44" t="str">
            <v>Community School</v>
          </cell>
          <cell r="C44">
            <v>170902</v>
          </cell>
          <cell r="D44">
            <v>504827</v>
          </cell>
          <cell r="E44">
            <v>30058</v>
          </cell>
        </row>
        <row r="45">
          <cell r="A45">
            <v>3072184</v>
          </cell>
          <cell r="B45" t="str">
            <v>Community School</v>
          </cell>
          <cell r="C45">
            <v>170902</v>
          </cell>
          <cell r="D45">
            <v>504828</v>
          </cell>
          <cell r="E45">
            <v>30026</v>
          </cell>
        </row>
        <row r="46">
          <cell r="A46">
            <v>3072170</v>
          </cell>
          <cell r="B46" t="str">
            <v>Community School</v>
          </cell>
          <cell r="C46">
            <v>170902</v>
          </cell>
          <cell r="D46">
            <v>504829</v>
          </cell>
          <cell r="E46">
            <v>30027</v>
          </cell>
        </row>
        <row r="47">
          <cell r="A47">
            <v>3071003</v>
          </cell>
          <cell r="B47" t="str">
            <v>Community School</v>
          </cell>
          <cell r="D47">
            <v>504914</v>
          </cell>
          <cell r="E47">
            <v>30136</v>
          </cell>
        </row>
        <row r="48">
          <cell r="A48">
            <v>3072151</v>
          </cell>
          <cell r="B48" t="str">
            <v>Community School</v>
          </cell>
          <cell r="C48">
            <v>170902</v>
          </cell>
          <cell r="D48">
            <v>504832</v>
          </cell>
          <cell r="E48">
            <v>30028</v>
          </cell>
        </row>
        <row r="49">
          <cell r="A49">
            <v>3072000</v>
          </cell>
          <cell r="B49" t="str">
            <v>Voluntary Aided School</v>
          </cell>
          <cell r="C49">
            <v>170902</v>
          </cell>
          <cell r="D49">
            <v>504836</v>
          </cell>
          <cell r="E49">
            <v>30426</v>
          </cell>
        </row>
        <row r="50">
          <cell r="A50">
            <v>3072171</v>
          </cell>
          <cell r="B50" t="str">
            <v>Community School</v>
          </cell>
          <cell r="C50">
            <v>170902</v>
          </cell>
          <cell r="D50">
            <v>504833</v>
          </cell>
          <cell r="E50">
            <v>30142</v>
          </cell>
        </row>
        <row r="51">
          <cell r="A51">
            <v>3077012</v>
          </cell>
          <cell r="B51" t="str">
            <v>Community Special School</v>
          </cell>
          <cell r="C51" t="str">
            <v>174617-4263</v>
          </cell>
          <cell r="D51">
            <v>504834</v>
          </cell>
          <cell r="E51">
            <v>30029</v>
          </cell>
        </row>
        <row r="52">
          <cell r="A52">
            <v>3072153</v>
          </cell>
          <cell r="B52" t="str">
            <v>Community School</v>
          </cell>
          <cell r="C52">
            <v>170902</v>
          </cell>
          <cell r="D52">
            <v>504835</v>
          </cell>
          <cell r="E52">
            <v>30030</v>
          </cell>
        </row>
        <row r="53">
          <cell r="A53">
            <v>3072173</v>
          </cell>
          <cell r="B53" t="str">
            <v>Community School</v>
          </cell>
          <cell r="C53">
            <v>170902</v>
          </cell>
          <cell r="D53">
            <v>504837</v>
          </cell>
          <cell r="E53">
            <v>30059</v>
          </cell>
        </row>
        <row r="54">
          <cell r="A54">
            <v>3072174</v>
          </cell>
          <cell r="B54" t="str">
            <v>Community School</v>
          </cell>
          <cell r="C54">
            <v>170902</v>
          </cell>
          <cell r="D54">
            <v>504838</v>
          </cell>
          <cell r="E54">
            <v>30060</v>
          </cell>
        </row>
        <row r="55">
          <cell r="A55">
            <v>3077010</v>
          </cell>
          <cell r="B55" t="str">
            <v>Community Special School</v>
          </cell>
          <cell r="C55" t="str">
            <v>174617-4263</v>
          </cell>
          <cell r="D55">
            <v>504839</v>
          </cell>
          <cell r="E55">
            <v>30031</v>
          </cell>
        </row>
        <row r="56">
          <cell r="A56">
            <v>3071000</v>
          </cell>
          <cell r="B56" t="str">
            <v>Community School</v>
          </cell>
          <cell r="D56">
            <v>504918</v>
          </cell>
          <cell r="E56">
            <v>30379</v>
          </cell>
        </row>
        <row r="57">
          <cell r="A57">
            <v>3072076</v>
          </cell>
          <cell r="B57" t="str">
            <v>Community School</v>
          </cell>
          <cell r="C57">
            <v>170902</v>
          </cell>
          <cell r="D57">
            <v>504840</v>
          </cell>
          <cell r="E57">
            <v>30033</v>
          </cell>
        </row>
        <row r="58">
          <cell r="A58">
            <v>3072182</v>
          </cell>
          <cell r="B58" t="str">
            <v>Community School</v>
          </cell>
          <cell r="C58">
            <v>170902</v>
          </cell>
          <cell r="D58">
            <v>504841</v>
          </cell>
          <cell r="E58">
            <v>30034</v>
          </cell>
        </row>
        <row r="59">
          <cell r="A59">
            <v>3073500</v>
          </cell>
          <cell r="B59" t="str">
            <v>Voluntary Aided School</v>
          </cell>
          <cell r="C59">
            <v>170902</v>
          </cell>
          <cell r="D59">
            <v>504842</v>
          </cell>
          <cell r="E59">
            <v>30061</v>
          </cell>
        </row>
        <row r="60">
          <cell r="A60">
            <v>3073512</v>
          </cell>
          <cell r="B60" t="str">
            <v>Voluntary Aided School</v>
          </cell>
          <cell r="C60">
            <v>170902</v>
          </cell>
          <cell r="D60">
            <v>504830</v>
          </cell>
          <cell r="E60">
            <v>30418</v>
          </cell>
        </row>
        <row r="61">
          <cell r="A61">
            <v>3072046</v>
          </cell>
          <cell r="B61" t="str">
            <v>Community School</v>
          </cell>
          <cell r="C61">
            <v>170902</v>
          </cell>
          <cell r="D61">
            <v>504844</v>
          </cell>
          <cell r="E61">
            <v>30035</v>
          </cell>
        </row>
        <row r="62">
          <cell r="A62">
            <v>3072115</v>
          </cell>
          <cell r="B62" t="str">
            <v>Community School</v>
          </cell>
          <cell r="C62">
            <v>170902</v>
          </cell>
          <cell r="D62">
            <v>504843</v>
          </cell>
          <cell r="E62">
            <v>30141</v>
          </cell>
        </row>
        <row r="63">
          <cell r="A63">
            <v>3075404</v>
          </cell>
          <cell r="B63" t="str">
            <v>Foundation School</v>
          </cell>
          <cell r="C63">
            <v>170903</v>
          </cell>
          <cell r="D63">
            <v>504902</v>
          </cell>
          <cell r="E63">
            <v>30152</v>
          </cell>
        </row>
        <row r="64">
          <cell r="A64">
            <v>3072175</v>
          </cell>
          <cell r="B64" t="str">
            <v>Community School</v>
          </cell>
          <cell r="C64">
            <v>170902</v>
          </cell>
          <cell r="D64">
            <v>504846</v>
          </cell>
          <cell r="E64">
            <v>30062</v>
          </cell>
        </row>
        <row r="65">
          <cell r="A65">
            <v>3072033</v>
          </cell>
          <cell r="B65" t="str">
            <v>Community School</v>
          </cell>
          <cell r="C65">
            <v>170902</v>
          </cell>
          <cell r="D65">
            <v>504847</v>
          </cell>
          <cell r="E65">
            <v>30036</v>
          </cell>
        </row>
        <row r="66">
          <cell r="A66">
            <v>3073503</v>
          </cell>
          <cell r="B66" t="str">
            <v>Voluntary Aided School</v>
          </cell>
          <cell r="C66">
            <v>170902</v>
          </cell>
          <cell r="D66">
            <v>504868</v>
          </cell>
          <cell r="E66">
            <v>30140</v>
          </cell>
        </row>
        <row r="67">
          <cell r="A67">
            <v>3072176</v>
          </cell>
          <cell r="B67" t="str">
            <v>Community School</v>
          </cell>
          <cell r="C67">
            <v>170902</v>
          </cell>
          <cell r="D67">
            <v>504876</v>
          </cell>
          <cell r="E67">
            <v>30037</v>
          </cell>
        </row>
        <row r="68">
          <cell r="A68">
            <v>3073511</v>
          </cell>
          <cell r="B68" t="str">
            <v>Community School</v>
          </cell>
          <cell r="C68">
            <v>170902</v>
          </cell>
          <cell r="D68">
            <v>504880</v>
          </cell>
          <cell r="E68">
            <v>30038</v>
          </cell>
        </row>
        <row r="69">
          <cell r="A69">
            <v>3071104</v>
          </cell>
          <cell r="B69" t="e">
            <v>#N/A</v>
          </cell>
          <cell r="D69">
            <v>0</v>
          </cell>
          <cell r="E69" t="e">
            <v>#N/A</v>
          </cell>
        </row>
        <row r="70">
          <cell r="A70">
            <v>3072121</v>
          </cell>
          <cell r="B70" t="str">
            <v>Community School</v>
          </cell>
          <cell r="C70">
            <v>170902</v>
          </cell>
          <cell r="D70">
            <v>504848</v>
          </cell>
          <cell r="E70">
            <v>30039</v>
          </cell>
        </row>
        <row r="71">
          <cell r="A71">
            <v>3072125</v>
          </cell>
          <cell r="B71" t="str">
            <v>Community School</v>
          </cell>
          <cell r="C71">
            <v>170902</v>
          </cell>
          <cell r="D71">
            <v>504849</v>
          </cell>
          <cell r="E71">
            <v>30063</v>
          </cell>
        </row>
        <row r="72">
          <cell r="A72">
            <v>3072154</v>
          </cell>
          <cell r="B72" t="str">
            <v>Community School</v>
          </cell>
          <cell r="C72">
            <v>170902</v>
          </cell>
          <cell r="D72">
            <v>504850</v>
          </cell>
          <cell r="E72">
            <v>30041</v>
          </cell>
        </row>
        <row r="73">
          <cell r="A73">
            <v>3077013</v>
          </cell>
          <cell r="B73" t="str">
            <v>Community Special School</v>
          </cell>
          <cell r="C73" t="str">
            <v>174617-4263</v>
          </cell>
          <cell r="D73">
            <v>504851</v>
          </cell>
          <cell r="E73">
            <v>30042</v>
          </cell>
        </row>
        <row r="74">
          <cell r="A74">
            <v>3077014</v>
          </cell>
          <cell r="B74" t="str">
            <v>Community Special School</v>
          </cell>
          <cell r="C74" t="str">
            <v>174617-4263</v>
          </cell>
          <cell r="D74">
            <v>504852</v>
          </cell>
          <cell r="E74">
            <v>30064</v>
          </cell>
        </row>
        <row r="75">
          <cell r="A75">
            <v>3073505</v>
          </cell>
          <cell r="B75" t="str">
            <v>Voluntary Aided School</v>
          </cell>
          <cell r="C75">
            <v>170902</v>
          </cell>
          <cell r="D75">
            <v>504877</v>
          </cell>
          <cell r="E75">
            <v>30043</v>
          </cell>
        </row>
        <row r="76">
          <cell r="A76">
            <v>3073506</v>
          </cell>
          <cell r="B76" t="str">
            <v>Voluntary Aided School</v>
          </cell>
          <cell r="C76">
            <v>170902</v>
          </cell>
          <cell r="D76">
            <v>504853</v>
          </cell>
          <cell r="E76">
            <v>30065</v>
          </cell>
        </row>
        <row r="77">
          <cell r="A77">
            <v>3073504</v>
          </cell>
          <cell r="B77" t="str">
            <v>Voluntary Aided School</v>
          </cell>
          <cell r="C77">
            <v>170902</v>
          </cell>
          <cell r="D77">
            <v>504854</v>
          </cell>
          <cell r="E77">
            <v>30139</v>
          </cell>
        </row>
        <row r="78">
          <cell r="A78">
            <v>3072058</v>
          </cell>
          <cell r="B78" t="str">
            <v>Community School</v>
          </cell>
          <cell r="C78">
            <v>170902</v>
          </cell>
          <cell r="D78">
            <v>504855</v>
          </cell>
          <cell r="E78">
            <v>30137</v>
          </cell>
        </row>
        <row r="79">
          <cell r="A79">
            <v>3073507</v>
          </cell>
          <cell r="B79" t="str">
            <v>Voluntary Aided School</v>
          </cell>
          <cell r="C79">
            <v>170902</v>
          </cell>
          <cell r="D79">
            <v>504856</v>
          </cell>
          <cell r="E79">
            <v>30066</v>
          </cell>
        </row>
        <row r="80">
          <cell r="A80">
            <v>3072059</v>
          </cell>
          <cell r="B80" t="str">
            <v>Community School</v>
          </cell>
          <cell r="C80">
            <v>170902</v>
          </cell>
          <cell r="D80">
            <v>504857</v>
          </cell>
          <cell r="E80">
            <v>30067</v>
          </cell>
        </row>
        <row r="81">
          <cell r="A81">
            <v>3072003</v>
          </cell>
          <cell r="B81" t="str">
            <v>ACADEMY</v>
          </cell>
          <cell r="C81">
            <v>170902</v>
          </cell>
          <cell r="D81">
            <v>170902</v>
          </cell>
          <cell r="E81">
            <v>30474</v>
          </cell>
        </row>
        <row r="82">
          <cell r="A82">
            <v>3073508</v>
          </cell>
          <cell r="B82" t="str">
            <v>Voluntary Aided School</v>
          </cell>
          <cell r="C82">
            <v>170902</v>
          </cell>
          <cell r="D82">
            <v>504858</v>
          </cell>
          <cell r="E82">
            <v>30044</v>
          </cell>
        </row>
        <row r="83">
          <cell r="A83">
            <v>3073509</v>
          </cell>
          <cell r="B83" t="str">
            <v>Voluntary Aided School</v>
          </cell>
          <cell r="C83">
            <v>170902</v>
          </cell>
          <cell r="D83">
            <v>504860</v>
          </cell>
          <cell r="E83">
            <v>30046</v>
          </cell>
        </row>
        <row r="84">
          <cell r="A84">
            <v>3072177</v>
          </cell>
          <cell r="B84" t="str">
            <v>Community School</v>
          </cell>
          <cell r="C84">
            <v>170902</v>
          </cell>
          <cell r="D84">
            <v>504861</v>
          </cell>
          <cell r="E84">
            <v>30068</v>
          </cell>
        </row>
        <row r="85">
          <cell r="A85">
            <v>3071103</v>
          </cell>
          <cell r="B85" t="e">
            <v>#N/A</v>
          </cell>
          <cell r="D85">
            <v>0</v>
          </cell>
          <cell r="E85" t="e">
            <v>#N/A</v>
          </cell>
        </row>
        <row r="86">
          <cell r="A86">
            <v>3072181</v>
          </cell>
          <cell r="B86" t="str">
            <v>Community School</v>
          </cell>
          <cell r="C86">
            <v>170902</v>
          </cell>
          <cell r="D86">
            <v>504862</v>
          </cell>
          <cell r="E86">
            <v>30047</v>
          </cell>
        </row>
        <row r="87">
          <cell r="A87">
            <v>3072183</v>
          </cell>
          <cell r="B87" t="str">
            <v>Community School</v>
          </cell>
          <cell r="C87">
            <v>170902</v>
          </cell>
          <cell r="D87">
            <v>504863</v>
          </cell>
          <cell r="E87">
            <v>30048</v>
          </cell>
        </row>
        <row r="88">
          <cell r="A88">
            <v>3074602</v>
          </cell>
          <cell r="B88" t="str">
            <v>ACADEMY</v>
          </cell>
          <cell r="C88">
            <v>170903</v>
          </cell>
          <cell r="D88">
            <v>176780</v>
          </cell>
          <cell r="E88">
            <v>30296</v>
          </cell>
        </row>
        <row r="89">
          <cell r="A89">
            <v>3072186</v>
          </cell>
          <cell r="B89" t="str">
            <v>Community School</v>
          </cell>
          <cell r="C89">
            <v>170902</v>
          </cell>
          <cell r="D89">
            <v>504865</v>
          </cell>
          <cell r="E89">
            <v>30138</v>
          </cell>
        </row>
        <row r="90">
          <cell r="A90">
            <v>3072178</v>
          </cell>
          <cell r="B90" t="str">
            <v>Community School</v>
          </cell>
          <cell r="C90">
            <v>170902</v>
          </cell>
          <cell r="D90">
            <v>504866</v>
          </cell>
          <cell r="E90">
            <v>30050</v>
          </cell>
        </row>
        <row r="91">
          <cell r="A91">
            <v>3074020</v>
          </cell>
          <cell r="B91" t="str">
            <v>Foundation School</v>
          </cell>
          <cell r="C91">
            <v>170903</v>
          </cell>
          <cell r="D91">
            <v>504867</v>
          </cell>
          <cell r="E91">
            <v>30051</v>
          </cell>
        </row>
        <row r="92">
          <cell r="A92">
            <v>3072071</v>
          </cell>
          <cell r="B92" t="str">
            <v>Community School</v>
          </cell>
          <cell r="C92">
            <v>170902</v>
          </cell>
          <cell r="D92">
            <v>504870</v>
          </cell>
          <cell r="E92">
            <v>30052</v>
          </cell>
        </row>
        <row r="93">
          <cell r="A93">
            <v>3072067</v>
          </cell>
          <cell r="B93" t="str">
            <v>Community School</v>
          </cell>
          <cell r="C93">
            <v>170902</v>
          </cell>
          <cell r="D93">
            <v>504871</v>
          </cell>
          <cell r="E93">
            <v>30053</v>
          </cell>
        </row>
        <row r="94">
          <cell r="A94">
            <v>3074000</v>
          </cell>
          <cell r="B94" t="str">
            <v>ACADEMY</v>
          </cell>
          <cell r="C94">
            <v>170903</v>
          </cell>
          <cell r="D94">
            <v>176787</v>
          </cell>
          <cell r="E94">
            <v>30296</v>
          </cell>
        </row>
        <row r="95">
          <cell r="A95">
            <v>3072172</v>
          </cell>
          <cell r="B95" t="str">
            <v>Community School</v>
          </cell>
          <cell r="C95">
            <v>170902</v>
          </cell>
          <cell r="D95">
            <v>504872</v>
          </cell>
          <cell r="E95">
            <v>30069</v>
          </cell>
        </row>
        <row r="96">
          <cell r="A96">
            <v>3072179</v>
          </cell>
          <cell r="B96" t="str">
            <v>Community School</v>
          </cell>
          <cell r="C96">
            <v>170902</v>
          </cell>
          <cell r="D96">
            <v>504873</v>
          </cell>
          <cell r="E96">
            <v>30054</v>
          </cell>
        </row>
        <row r="97">
          <cell r="A97">
            <v>3075201</v>
          </cell>
          <cell r="B97" t="str">
            <v>Foundation School</v>
          </cell>
          <cell r="C97">
            <v>170902</v>
          </cell>
          <cell r="D97">
            <v>504895</v>
          </cell>
          <cell r="E97">
            <v>30146</v>
          </cell>
        </row>
        <row r="98">
          <cell r="A98">
            <v>3075200</v>
          </cell>
          <cell r="B98" t="str">
            <v>ACADEMY</v>
          </cell>
          <cell r="C98">
            <v>170902</v>
          </cell>
          <cell r="D98">
            <v>176770</v>
          </cell>
          <cell r="E98">
            <v>30290</v>
          </cell>
        </row>
        <row r="99">
          <cell r="B99" t="e">
            <v>#N/A</v>
          </cell>
        </row>
        <row r="100">
          <cell r="B100" t="e">
            <v>#N/A</v>
          </cell>
        </row>
        <row r="101">
          <cell r="B101" t="e">
            <v>#N/A</v>
          </cell>
        </row>
        <row r="102">
          <cell r="B102" t="e">
            <v>#N/A</v>
          </cell>
        </row>
        <row r="103">
          <cell r="B103" t="e">
            <v>#N/A</v>
          </cell>
        </row>
        <row r="104">
          <cell r="B104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6"/>
  <sheetViews>
    <sheetView tabSelected="1" workbookViewId="0">
      <selection activeCell="F14" sqref="F14"/>
    </sheetView>
  </sheetViews>
  <sheetFormatPr defaultColWidth="9" defaultRowHeight="12.75" x14ac:dyDescent="0.2"/>
  <cols>
    <col min="1" max="1" width="1.7109375" style="1" customWidth="1"/>
    <col min="2" max="2" width="50" style="1" customWidth="1"/>
    <col min="3" max="3" width="9" style="2"/>
    <col min="4" max="4" width="14" style="1" customWidth="1"/>
    <col min="5" max="5" width="16.140625" style="1" customWidth="1"/>
    <col min="6" max="6" width="11" style="1" customWidth="1"/>
    <col min="7" max="7" width="77.28515625" style="318" customWidth="1"/>
    <col min="8" max="16384" width="9" style="1"/>
  </cols>
  <sheetData>
    <row r="2" spans="1:7" x14ac:dyDescent="0.2">
      <c r="B2" s="181" t="s">
        <v>397</v>
      </c>
      <c r="C2" s="181"/>
      <c r="D2" s="181"/>
      <c r="E2" s="181"/>
      <c r="F2" s="181"/>
    </row>
    <row r="5" spans="1:7" x14ac:dyDescent="0.2">
      <c r="A5" s="11"/>
      <c r="B5" s="182" t="s">
        <v>32</v>
      </c>
      <c r="D5" s="11" t="s">
        <v>110</v>
      </c>
      <c r="E5" s="183">
        <f>IF(ISNA(VLOOKUP(B5,'2. All Schools'!A:C,3,FALSE)),"",VLOOKUP(B5,'2. All Schools'!A:C,3,FALSE))</f>
        <v>3072092</v>
      </c>
    </row>
    <row r="6" spans="1:7" x14ac:dyDescent="0.2">
      <c r="A6" s="11"/>
    </row>
    <row r="7" spans="1:7" ht="13.5" thickBot="1" x14ac:dyDescent="0.25"/>
    <row r="8" spans="1:7" ht="39" thickTop="1" x14ac:dyDescent="0.2">
      <c r="B8" s="187"/>
      <c r="C8" s="188" t="s">
        <v>107</v>
      </c>
      <c r="D8" s="189" t="s">
        <v>135</v>
      </c>
      <c r="E8" s="190" t="s">
        <v>136</v>
      </c>
      <c r="F8" s="3"/>
      <c r="G8" s="319" t="s">
        <v>287</v>
      </c>
    </row>
    <row r="9" spans="1:7" ht="15" customHeight="1" x14ac:dyDescent="0.2">
      <c r="B9" s="191" t="s">
        <v>393</v>
      </c>
      <c r="C9" s="316" t="s">
        <v>118</v>
      </c>
      <c r="D9" s="300"/>
      <c r="E9" s="298">
        <f>IF(ISNA(VLOOKUP($E$5,'2. All Schools'!$C:$AP,'2. All Schools'!$S$5,FALSE)),"",VLOOKUP($E$5,'2. All Schools'!$C:$AP,'2. All Schools'!$S$5,FALSE))</f>
        <v>0</v>
      </c>
      <c r="F9" s="4"/>
      <c r="G9" s="320" t="s">
        <v>289</v>
      </c>
    </row>
    <row r="10" spans="1:7" ht="15" customHeight="1" x14ac:dyDescent="0.2">
      <c r="B10" s="191" t="s">
        <v>392</v>
      </c>
      <c r="C10" s="316" t="s">
        <v>118</v>
      </c>
      <c r="D10" s="300"/>
      <c r="E10" s="298">
        <f>IF(ISNA(VLOOKUP($E$5,'2. All Schools'!$C:$AP,'2. All Schools'!$Z$5,FALSE)),"",VLOOKUP($E$5,'2. All Schools'!$C:$AP,'2. All Schools'!$Z$5,FALSE))</f>
        <v>0</v>
      </c>
      <c r="F10" s="4"/>
      <c r="G10" s="320" t="s">
        <v>289</v>
      </c>
    </row>
    <row r="11" spans="1:7" ht="15" customHeight="1" x14ac:dyDescent="0.2">
      <c r="B11" s="191" t="s">
        <v>394</v>
      </c>
      <c r="C11" s="316" t="s">
        <v>118</v>
      </c>
      <c r="D11" s="300"/>
      <c r="E11" s="298">
        <f>IF(ISNA(VLOOKUP($E$5,'2. All Schools'!$C:$AP,'2. All Schools'!$U$5,FALSE)),"",VLOOKUP($E$5,'2. All Schools'!$C:$AP,'2. All Schools'!$U$5,FALSE))</f>
        <v>0</v>
      </c>
      <c r="F11" s="4"/>
      <c r="G11" s="320" t="s">
        <v>289</v>
      </c>
    </row>
    <row r="12" spans="1:7" ht="15" customHeight="1" x14ac:dyDescent="0.2">
      <c r="B12" s="191" t="s">
        <v>137</v>
      </c>
      <c r="C12" s="316" t="s">
        <v>106</v>
      </c>
      <c r="D12" s="300"/>
      <c r="E12" s="298">
        <f>IF(ISNA(VLOOKUP($E$5,'2. All Schools'!$C:$AP,'2. All Schools'!$AK$5,FALSE)),"",VLOOKUP($E$5,'2. All Schools'!$C:$AP,'2. All Schools'!$AK$5,FALSE))</f>
        <v>0</v>
      </c>
      <c r="F12" s="4"/>
      <c r="G12" s="320" t="s">
        <v>289</v>
      </c>
    </row>
    <row r="13" spans="1:7" ht="15" customHeight="1" x14ac:dyDescent="0.2">
      <c r="B13" s="191" t="s">
        <v>447</v>
      </c>
      <c r="C13" s="316" t="s">
        <v>469</v>
      </c>
      <c r="D13" s="300"/>
      <c r="E13" s="298">
        <f>IF(ISNA(VLOOKUP($E$5,'2. All Schools'!$C:$AP,'2. All Schools'!$W$5,FALSE)),"",VLOOKUP($E$5,'2. All Schools'!$C:$AP,'2. All Schools'!$W$5,FALSE))</f>
        <v>0</v>
      </c>
      <c r="F13" s="4"/>
      <c r="G13" s="320" t="s">
        <v>289</v>
      </c>
    </row>
    <row r="14" spans="1:7" ht="15" customHeight="1" x14ac:dyDescent="0.2">
      <c r="B14" s="191" t="s">
        <v>125</v>
      </c>
      <c r="C14" s="316" t="s">
        <v>1</v>
      </c>
      <c r="D14" s="300"/>
      <c r="E14" s="298">
        <f>IF(ISNA(VLOOKUP($E$5,'2. All Schools'!$C:$AP,'2. All Schools'!$M$5,FALSE)),"",VLOOKUP($E$5,'2. All Schools'!$C:$AP,'2. All Schools'!$M$5,FALSE))</f>
        <v>63574.25</v>
      </c>
      <c r="F14" s="4"/>
      <c r="G14" s="320" t="s">
        <v>289</v>
      </c>
    </row>
    <row r="15" spans="1:7" ht="15" customHeight="1" x14ac:dyDescent="0.2">
      <c r="B15" s="191" t="s">
        <v>132</v>
      </c>
      <c r="C15" s="316" t="s">
        <v>103</v>
      </c>
      <c r="D15" s="300"/>
      <c r="E15" s="298">
        <f>IF(ISNA(VLOOKUP($E$5,'2. All Schools'!$C:$AP,'2. All Schools'!$L$5,FALSE)),"",VLOOKUP($E$5,'2. All Schools'!$C:$AP,'2. All Schools'!$L$5,FALSE))</f>
        <v>0</v>
      </c>
      <c r="F15" s="4"/>
      <c r="G15" s="320" t="s">
        <v>289</v>
      </c>
    </row>
    <row r="16" spans="1:7" ht="15" customHeight="1" x14ac:dyDescent="0.2">
      <c r="B16" s="191" t="s">
        <v>453</v>
      </c>
      <c r="C16" s="316" t="s">
        <v>2</v>
      </c>
      <c r="D16" s="312">
        <f>IF(ISNA(VLOOKUP($E$5,'2. All Schools'!$C:$AP,'2. All Schools'!$O$5,FALSE)),"",VLOOKUP($E$5,'2. All Schools'!$C:$AP,'2. All Schools'!$O$5,FALSE))</f>
        <v>0</v>
      </c>
      <c r="E16" s="192"/>
      <c r="F16" s="4"/>
      <c r="G16" s="320" t="s">
        <v>289</v>
      </c>
    </row>
    <row r="17" spans="2:7" ht="15" customHeight="1" x14ac:dyDescent="0.2">
      <c r="B17" s="191" t="s">
        <v>433</v>
      </c>
      <c r="C17" s="316" t="s">
        <v>2</v>
      </c>
      <c r="D17" s="312">
        <f>IF(ISNA(VLOOKUP($E$5,'2. All Schools'!$C:$AP,'2. All Schools'!$Q$5,FALSE)),"",VLOOKUP($E$5,'2. All Schools'!$C:$AP,'2. All Schools'!$Q$5,FALSE))</f>
        <v>0</v>
      </c>
      <c r="E17" s="192"/>
      <c r="F17" s="4"/>
      <c r="G17" s="320" t="s">
        <v>289</v>
      </c>
    </row>
    <row r="18" spans="2:7" ht="15" customHeight="1" x14ac:dyDescent="0.2">
      <c r="B18" s="191" t="s">
        <v>434</v>
      </c>
      <c r="C18" s="316" t="s">
        <v>2</v>
      </c>
      <c r="D18" s="186">
        <f>IF(ISNA(VLOOKUP($E$5,'2. All Schools'!$C:$AP,'2. All Schools'!$P$5,FALSE)),"",VLOOKUP($E$5,'2. All Schools'!$C:$AP,'2. All Schools'!$P$5,FALSE))</f>
        <v>0</v>
      </c>
      <c r="E18" s="192"/>
      <c r="F18" s="4"/>
      <c r="G18" s="320" t="s">
        <v>289</v>
      </c>
    </row>
    <row r="19" spans="2:7" ht="15" customHeight="1" x14ac:dyDescent="0.2">
      <c r="B19" s="191" t="s">
        <v>319</v>
      </c>
      <c r="C19" s="316" t="s">
        <v>118</v>
      </c>
      <c r="D19" s="300"/>
      <c r="E19" s="298">
        <f>IF(ISNA(VLOOKUP($E$5,'2. All Schools'!$C:$AP,'2. All Schools'!$X$5,FALSE)),"",VLOOKUP($E$5,'2. All Schools'!$C:$AP,'2. All Schools'!$X$5,FALSE))</f>
        <v>0</v>
      </c>
      <c r="F19" s="4"/>
      <c r="G19" s="320" t="s">
        <v>289</v>
      </c>
    </row>
    <row r="20" spans="2:7" ht="15" customHeight="1" x14ac:dyDescent="0.2">
      <c r="B20" s="191" t="s">
        <v>290</v>
      </c>
      <c r="C20" s="316" t="s">
        <v>103</v>
      </c>
      <c r="D20" s="300"/>
      <c r="E20" s="298">
        <f>IF(ISNA(VLOOKUP($E$5,'2. All Schools'!$C:$AP,'2. All Schools'!$K$5,FALSE)),"",VLOOKUP($E$5,'2. All Schools'!$C:$AP,'2. All Schools'!$K$5,FALSE))</f>
        <v>0</v>
      </c>
      <c r="F20" s="4"/>
      <c r="G20" s="320" t="s">
        <v>289</v>
      </c>
    </row>
    <row r="21" spans="2:7" ht="15" customHeight="1" x14ac:dyDescent="0.2">
      <c r="B21" s="191" t="s">
        <v>122</v>
      </c>
      <c r="C21" s="316" t="s">
        <v>1</v>
      </c>
      <c r="D21" s="300"/>
      <c r="E21" s="298">
        <f>IF(ISNA(VLOOKUP($E$5,'2. All Schools'!$C:$AP,'2. All Schools'!$F$5,FALSE)),"",VLOOKUP($E$5,'2. All Schools'!$C:$AP,'2. All Schools'!$F$5,FALSE))</f>
        <v>0</v>
      </c>
      <c r="F21" s="4"/>
      <c r="G21" s="320"/>
    </row>
    <row r="22" spans="2:7" ht="15" customHeight="1" x14ac:dyDescent="0.2">
      <c r="B22" s="191" t="s">
        <v>123</v>
      </c>
      <c r="C22" s="316" t="s">
        <v>103</v>
      </c>
      <c r="D22" s="186">
        <f>IF(ISNA(VLOOKUP($E$5,'2. All Schools'!$C:$AP,'2. All Schools'!$I$5,FALSE)),"",VLOOKUP($E$5,'2. All Schools'!$C:$AP,'2. All Schools'!$I$5,FALSE))</f>
        <v>12790.98</v>
      </c>
      <c r="E22" s="192"/>
      <c r="F22" s="4"/>
      <c r="G22" s="320" t="s">
        <v>288</v>
      </c>
    </row>
    <row r="23" spans="2:7" ht="15" customHeight="1" x14ac:dyDescent="0.2">
      <c r="B23" s="191" t="s">
        <v>124</v>
      </c>
      <c r="C23" s="316" t="s">
        <v>103</v>
      </c>
      <c r="D23" s="186">
        <f>IF(ISNA(VLOOKUP($E$5,'2. All Schools'!$C:$AP,'2. All Schools'!$J$5,FALSE)),"",VLOOKUP($E$5,'2. All Schools'!$C:$AP,'2. All Schools'!$J$5,FALSE))</f>
        <v>0</v>
      </c>
      <c r="E23" s="192"/>
      <c r="F23" s="4"/>
      <c r="G23" s="320" t="s">
        <v>288</v>
      </c>
    </row>
    <row r="24" spans="2:7" ht="15" customHeight="1" x14ac:dyDescent="0.2">
      <c r="B24" s="191" t="s">
        <v>318</v>
      </c>
      <c r="C24" s="316" t="s">
        <v>118</v>
      </c>
      <c r="D24" s="300"/>
      <c r="E24" s="298">
        <f>IF(ISNA(VLOOKUP($E$5,'2. All Schools'!$C:$AP,'2. All Schools'!$Y$5,FALSE)),"",VLOOKUP($E$5,'2. All Schools'!$C:$AP,'2. All Schools'!$Y$5,FALSE))</f>
        <v>0</v>
      </c>
      <c r="F24" s="4"/>
      <c r="G24" s="320"/>
    </row>
    <row r="25" spans="2:7" ht="15" customHeight="1" x14ac:dyDescent="0.2">
      <c r="B25" s="191" t="s">
        <v>396</v>
      </c>
      <c r="C25" s="316" t="s">
        <v>118</v>
      </c>
      <c r="D25" s="300"/>
      <c r="E25" s="298">
        <f>IF(ISNA(VLOOKUP($E$5,'2. All Schools'!$C:$AP,'2. All Schools'!$AA$5,FALSE)),"",VLOOKUP($E$5,'2. All Schools'!$C:$AP,'2. All Schools'!$AA$5,FALSE))</f>
        <v>7825</v>
      </c>
      <c r="F25" s="4"/>
      <c r="G25" s="320" t="s">
        <v>289</v>
      </c>
    </row>
    <row r="26" spans="2:7" ht="15" customHeight="1" x14ac:dyDescent="0.2">
      <c r="B26" s="191" t="s">
        <v>133</v>
      </c>
      <c r="C26" s="316" t="s">
        <v>104</v>
      </c>
      <c r="D26" s="186">
        <f>IF(ISNA(VLOOKUP($E$5,'2. All Schools'!$C:$AP,'2. All Schools'!$R$5,FALSE)),"",VLOOKUP($E$5,'2. All Schools'!$C:$AP,'2. All Schools'!$R$5,FALSE))</f>
        <v>36356.25</v>
      </c>
      <c r="E26" s="192"/>
      <c r="F26" s="4"/>
      <c r="G26" s="320" t="s">
        <v>289</v>
      </c>
    </row>
    <row r="27" spans="2:7" ht="15" customHeight="1" x14ac:dyDescent="0.2">
      <c r="B27" s="191" t="s">
        <v>454</v>
      </c>
      <c r="C27" s="316" t="s">
        <v>118</v>
      </c>
      <c r="D27" s="300"/>
      <c r="E27" s="298">
        <f>IF(ISNA(VLOOKUP($E$5,'2. All Schools'!$C:$AP,'2. All Schools'!$V$5,FALSE)),"",VLOOKUP($E$5,'2. All Schools'!$C:$AP,'2. All Schools'!$V$5,FALSE))</f>
        <v>3915</v>
      </c>
      <c r="F27" s="4"/>
      <c r="G27" s="320" t="s">
        <v>289</v>
      </c>
    </row>
    <row r="28" spans="2:7" ht="15" customHeight="1" x14ac:dyDescent="0.2">
      <c r="B28" s="191" t="s">
        <v>389</v>
      </c>
      <c r="C28" s="316" t="s">
        <v>469</v>
      </c>
      <c r="D28" s="300"/>
      <c r="E28" s="298">
        <f>IF(ISNA(VLOOKUP($E$5,'2. All Schools'!$C:$AP,'2. All Schools'!$AC$5,FALSE)),"",VLOOKUP($E$5,'2. All Schools'!$C:$AP,'2. All Schools'!$AC$5,FALSE))</f>
        <v>8673.75</v>
      </c>
      <c r="F28" s="4"/>
      <c r="G28" s="320" t="s">
        <v>289</v>
      </c>
    </row>
    <row r="29" spans="2:7" ht="15" customHeight="1" x14ac:dyDescent="0.2">
      <c r="B29" s="191" t="s">
        <v>388</v>
      </c>
      <c r="C29" s="316" t="s">
        <v>1</v>
      </c>
      <c r="D29" s="300"/>
      <c r="E29" s="298">
        <f>IF(ISNA(VLOOKUP($E$5,'2. All Schools'!$C:$AP,'2. All Schools'!$AE$5,FALSE)),"",VLOOKUP($E$5,'2. All Schools'!$C:$AP,'2. All Schools'!$AE$5,FALSE))</f>
        <v>20928</v>
      </c>
      <c r="F29" s="4"/>
      <c r="G29" s="320" t="s">
        <v>289</v>
      </c>
    </row>
    <row r="30" spans="2:7" ht="15" customHeight="1" x14ac:dyDescent="0.2">
      <c r="B30" s="191" t="s">
        <v>126</v>
      </c>
      <c r="C30" s="316" t="s">
        <v>1</v>
      </c>
      <c r="D30" s="300"/>
      <c r="E30" s="298">
        <f>IF(ISNA(VLOOKUP($E$5,'2. All Schools'!$C:$AP,'2. All Schools'!$N$5,FALSE)),"",VLOOKUP($E$5,'2. All Schools'!$C:$AP,'2. All Schools'!$N$5,FALSE))</f>
        <v>0</v>
      </c>
      <c r="F30" s="4"/>
      <c r="G30" s="320" t="s">
        <v>289</v>
      </c>
    </row>
    <row r="31" spans="2:7" ht="27.4" customHeight="1" x14ac:dyDescent="0.2">
      <c r="B31" s="191" t="s">
        <v>121</v>
      </c>
      <c r="C31" s="316" t="s">
        <v>1</v>
      </c>
      <c r="D31" s="186">
        <f>IF(ISNA(VLOOKUP($E$5,'2. All Schools'!$C:$AP,'2. All Schools'!$E$5,FALSE)),"",VLOOKUP($E$5,'2. All Schools'!$C:$AP,'2. All Schools'!$E$5,FALSE))</f>
        <v>589794.54200139025</v>
      </c>
      <c r="E31" s="192"/>
      <c r="F31" s="4"/>
      <c r="G31" s="347" t="s">
        <v>472</v>
      </c>
    </row>
    <row r="32" spans="2:7" ht="15" customHeight="1" x14ac:dyDescent="0.2">
      <c r="B32" s="191" t="s">
        <v>448</v>
      </c>
      <c r="C32" s="316" t="s">
        <v>105</v>
      </c>
      <c r="D32" s="300"/>
      <c r="E32" s="298">
        <f>IF(ISNA(VLOOKUP($E$5,'2. All Schools'!$C:$AP,'2. All Schools'!$AB$5,FALSE)),"",VLOOKUP($E$5,'2. All Schools'!$C:$AP,'2. All Schools'!$AB$5,FALSE))</f>
        <v>0</v>
      </c>
      <c r="F32" s="4"/>
      <c r="G32" s="321" t="s">
        <v>470</v>
      </c>
    </row>
    <row r="33" spans="2:7" ht="15" customHeight="1" x14ac:dyDescent="0.2">
      <c r="B33" s="191" t="s">
        <v>10</v>
      </c>
      <c r="C33" s="316" t="s">
        <v>1</v>
      </c>
      <c r="D33" s="300"/>
      <c r="E33" s="298">
        <f>IF(ISNA(VLOOKUP($E$5,'2. All Schools'!$C:$AP,'2. All Schools'!$AG$5,FALSE)),"",VLOOKUP($E$5,'2. All Schools'!$C:$AP,'2. All Schools'!$AG$5,FALSE))</f>
        <v>0</v>
      </c>
      <c r="F33" s="4"/>
      <c r="G33" s="320" t="s">
        <v>289</v>
      </c>
    </row>
    <row r="34" spans="2:7" ht="15" customHeight="1" x14ac:dyDescent="0.2">
      <c r="B34" s="191" t="s">
        <v>391</v>
      </c>
      <c r="C34" s="316" t="s">
        <v>1</v>
      </c>
      <c r="D34" s="300"/>
      <c r="E34" s="298">
        <f>IF(ISNA(VLOOKUP($E$5,'2. All Schools'!$C:$AP,'2. All Schools'!$AH$5,FALSE)),"",VLOOKUP($E$5,'2. All Schools'!$C:$AP,'2. All Schools'!$AH$5,FALSE))</f>
        <v>653</v>
      </c>
      <c r="F34" s="4"/>
      <c r="G34" s="320" t="s">
        <v>289</v>
      </c>
    </row>
    <row r="35" spans="2:7" ht="15" customHeight="1" x14ac:dyDescent="0.2">
      <c r="B35" s="191" t="s">
        <v>390</v>
      </c>
      <c r="C35" s="316" t="s">
        <v>1</v>
      </c>
      <c r="D35" s="300"/>
      <c r="E35" s="298">
        <f>IF(ISNA(VLOOKUP($E$5,'2. All Schools'!$C:$AP,'2. All Schools'!$AF$5,FALSE)),"",VLOOKUP($E$5,'2. All Schools'!$C:$AP,'2. All Schools'!$AF$5,FALSE))</f>
        <v>1844</v>
      </c>
      <c r="F35" s="4"/>
      <c r="G35" s="320" t="s">
        <v>289</v>
      </c>
    </row>
    <row r="36" spans="2:7" ht="15" customHeight="1" x14ac:dyDescent="0.2">
      <c r="B36" s="191" t="s">
        <v>138</v>
      </c>
      <c r="C36" s="316" t="s">
        <v>118</v>
      </c>
      <c r="D36" s="300"/>
      <c r="E36" s="298">
        <f>IF(ISNA(VLOOKUP($E$5,'2. All Schools'!$C:$AP,'2. All Schools'!$AI$5,FALSE)),"",VLOOKUP($E$5,'2. All Schools'!$C:$AP,'2. All Schools'!$AI$5,FALSE))</f>
        <v>0</v>
      </c>
      <c r="F36" s="4"/>
      <c r="G36" s="320" t="s">
        <v>289</v>
      </c>
    </row>
    <row r="37" spans="2:7" ht="15" customHeight="1" x14ac:dyDescent="0.2">
      <c r="B37" s="191" t="s">
        <v>9</v>
      </c>
      <c r="C37" s="316" t="s">
        <v>2</v>
      </c>
      <c r="D37" s="300"/>
      <c r="E37" s="298">
        <f>IF(ISNA(VLOOKUP($E$5,'2. All Schools'!$C:$AP,'2. All Schools'!$AJ$5,FALSE)),"",VLOOKUP($E$5,'2. All Schools'!$C:$AP,'2. All Schools'!$AJ$5,FALSE))</f>
        <v>0</v>
      </c>
      <c r="F37" s="4"/>
      <c r="G37" s="320" t="s">
        <v>289</v>
      </c>
    </row>
    <row r="38" spans="2:7" ht="15" customHeight="1" thickBot="1" x14ac:dyDescent="0.25">
      <c r="B38" s="193" t="s">
        <v>108</v>
      </c>
      <c r="C38" s="317"/>
      <c r="D38" s="195">
        <f>SUM(D9:D37)</f>
        <v>638941.77200139023</v>
      </c>
      <c r="E38" s="299">
        <f>SUM(E9:E37)</f>
        <v>107413</v>
      </c>
      <c r="G38" s="322"/>
    </row>
    <row r="39" spans="2:7" ht="15" customHeight="1" thickTop="1" x14ac:dyDescent="0.2">
      <c r="B39" s="6"/>
      <c r="G39" s="323"/>
    </row>
    <row r="40" spans="2:7" ht="15" customHeight="1" thickBot="1" x14ac:dyDescent="0.25">
      <c r="B40" s="6"/>
      <c r="G40" s="323"/>
    </row>
    <row r="41" spans="2:7" ht="36.75" customHeight="1" thickTop="1" x14ac:dyDescent="0.2">
      <c r="B41" s="196"/>
      <c r="C41" s="197" t="s">
        <v>107</v>
      </c>
      <c r="D41" s="198" t="str">
        <f>+D8</f>
        <v>Monthly Funding/Grant</v>
      </c>
      <c r="E41" s="199" t="str">
        <f>+E8</f>
        <v>Other Funding/Grants</v>
      </c>
      <c r="F41" s="200" t="s">
        <v>134</v>
      </c>
      <c r="G41" s="323"/>
    </row>
    <row r="42" spans="2:7" ht="15" customHeight="1" x14ac:dyDescent="0.2">
      <c r="B42" s="201" t="s">
        <v>111</v>
      </c>
      <c r="C42" s="5" t="s">
        <v>1</v>
      </c>
      <c r="D42" s="184">
        <f>SUMIF($C$9:$C$37,C42,$D$9:$D$37)</f>
        <v>589794.54200139025</v>
      </c>
      <c r="E42" s="185">
        <f t="shared" ref="E42:E53" si="0">SUMIF($C$9:$C$37,C42,$E$9:$E$37)</f>
        <v>86999.25</v>
      </c>
      <c r="F42" s="202">
        <f>SUM(D42:E42)</f>
        <v>676793.79200139025</v>
      </c>
      <c r="G42" s="323"/>
    </row>
    <row r="43" spans="2:7" ht="15" customHeight="1" x14ac:dyDescent="0.2">
      <c r="B43" s="201" t="s">
        <v>112</v>
      </c>
      <c r="C43" s="5" t="s">
        <v>2</v>
      </c>
      <c r="D43" s="184">
        <f t="shared" ref="D43:D53" si="1">SUMIF($C$9:$C$37,C43,$D$9:$D$37)</f>
        <v>0</v>
      </c>
      <c r="E43" s="185">
        <f t="shared" si="0"/>
        <v>0</v>
      </c>
      <c r="F43" s="202">
        <f t="shared" ref="F43:F53" si="2">SUM(D43:E43)</f>
        <v>0</v>
      </c>
      <c r="G43" s="323"/>
    </row>
    <row r="44" spans="2:7" ht="15" customHeight="1" x14ac:dyDescent="0.2">
      <c r="B44" s="201" t="s">
        <v>113</v>
      </c>
      <c r="C44" s="5" t="s">
        <v>103</v>
      </c>
      <c r="D44" s="184">
        <f t="shared" si="1"/>
        <v>12790.98</v>
      </c>
      <c r="E44" s="185">
        <f t="shared" si="0"/>
        <v>0</v>
      </c>
      <c r="F44" s="202">
        <f t="shared" si="2"/>
        <v>12790.98</v>
      </c>
      <c r="G44" s="323"/>
    </row>
    <row r="45" spans="2:7" ht="15" customHeight="1" x14ac:dyDescent="0.2">
      <c r="B45" s="201" t="s">
        <v>114</v>
      </c>
      <c r="C45" s="5" t="s">
        <v>119</v>
      </c>
      <c r="D45" s="184">
        <f t="shared" si="1"/>
        <v>0</v>
      </c>
      <c r="E45" s="185">
        <f t="shared" si="0"/>
        <v>0</v>
      </c>
      <c r="F45" s="202">
        <f t="shared" si="2"/>
        <v>0</v>
      </c>
      <c r="G45" s="323"/>
    </row>
    <row r="46" spans="2:7" ht="15" customHeight="1" x14ac:dyDescent="0.2">
      <c r="B46" s="201" t="s">
        <v>115</v>
      </c>
      <c r="C46" s="5" t="s">
        <v>104</v>
      </c>
      <c r="D46" s="184">
        <f t="shared" si="1"/>
        <v>36356.25</v>
      </c>
      <c r="E46" s="185">
        <f t="shared" si="0"/>
        <v>0</v>
      </c>
      <c r="F46" s="202">
        <f t="shared" si="2"/>
        <v>36356.25</v>
      </c>
      <c r="G46" s="323"/>
    </row>
    <row r="47" spans="2:7" ht="15" customHeight="1" x14ac:dyDescent="0.2">
      <c r="B47" s="201" t="s">
        <v>116</v>
      </c>
      <c r="C47" s="5" t="s">
        <v>105</v>
      </c>
      <c r="D47" s="184">
        <f t="shared" si="1"/>
        <v>0</v>
      </c>
      <c r="E47" s="185">
        <f t="shared" si="0"/>
        <v>0</v>
      </c>
      <c r="F47" s="202">
        <f t="shared" si="2"/>
        <v>0</v>
      </c>
      <c r="G47" s="323"/>
    </row>
    <row r="48" spans="2:7" ht="15" customHeight="1" x14ac:dyDescent="0.2">
      <c r="B48" s="201" t="s">
        <v>120</v>
      </c>
      <c r="C48" s="5" t="s">
        <v>118</v>
      </c>
      <c r="D48" s="184">
        <f t="shared" si="1"/>
        <v>0</v>
      </c>
      <c r="E48" s="185">
        <f t="shared" si="0"/>
        <v>11740</v>
      </c>
      <c r="F48" s="202">
        <f t="shared" ref="F48:F52" si="3">SUM(D48:E48)</f>
        <v>11740</v>
      </c>
      <c r="G48" s="323"/>
    </row>
    <row r="49" spans="2:7" ht="15" customHeight="1" x14ac:dyDescent="0.2">
      <c r="B49" s="201" t="s">
        <v>120</v>
      </c>
      <c r="C49" s="5" t="s">
        <v>431</v>
      </c>
      <c r="D49" s="184">
        <f t="shared" si="1"/>
        <v>0</v>
      </c>
      <c r="E49" s="185">
        <f t="shared" si="0"/>
        <v>0</v>
      </c>
      <c r="F49" s="202">
        <f t="shared" si="3"/>
        <v>0</v>
      </c>
      <c r="G49" s="323"/>
    </row>
    <row r="50" spans="2:7" ht="15" customHeight="1" x14ac:dyDescent="0.2">
      <c r="B50" s="201" t="s">
        <v>120</v>
      </c>
      <c r="C50" s="5" t="s">
        <v>432</v>
      </c>
      <c r="D50" s="184">
        <f t="shared" si="1"/>
        <v>0</v>
      </c>
      <c r="E50" s="185">
        <f t="shared" si="0"/>
        <v>0</v>
      </c>
      <c r="F50" s="202">
        <f t="shared" si="3"/>
        <v>0</v>
      </c>
      <c r="G50" s="323"/>
    </row>
    <row r="51" spans="2:7" ht="15" customHeight="1" x14ac:dyDescent="0.2">
      <c r="B51" s="201" t="s">
        <v>120</v>
      </c>
      <c r="C51" s="5" t="s">
        <v>386</v>
      </c>
      <c r="D51" s="184">
        <f t="shared" si="1"/>
        <v>0</v>
      </c>
      <c r="E51" s="185">
        <f t="shared" si="0"/>
        <v>8673.75</v>
      </c>
      <c r="F51" s="202">
        <f t="shared" si="3"/>
        <v>8673.75</v>
      </c>
      <c r="G51" s="323"/>
    </row>
    <row r="52" spans="2:7" ht="15" customHeight="1" x14ac:dyDescent="0.2">
      <c r="B52" s="201" t="s">
        <v>120</v>
      </c>
      <c r="C52" s="5" t="s">
        <v>387</v>
      </c>
      <c r="D52" s="184">
        <f t="shared" si="1"/>
        <v>0</v>
      </c>
      <c r="E52" s="185">
        <f t="shared" si="0"/>
        <v>0</v>
      </c>
      <c r="F52" s="202">
        <f t="shared" si="3"/>
        <v>0</v>
      </c>
      <c r="G52" s="323"/>
    </row>
    <row r="53" spans="2:7" ht="15" customHeight="1" x14ac:dyDescent="0.2">
      <c r="B53" s="201" t="s">
        <v>117</v>
      </c>
      <c r="C53" s="5" t="s">
        <v>106</v>
      </c>
      <c r="D53" s="184">
        <f t="shared" si="1"/>
        <v>0</v>
      </c>
      <c r="E53" s="185">
        <f t="shared" si="0"/>
        <v>0</v>
      </c>
      <c r="F53" s="202">
        <f t="shared" si="2"/>
        <v>0</v>
      </c>
      <c r="G53" s="323"/>
    </row>
    <row r="54" spans="2:7" ht="15" customHeight="1" thickBot="1" x14ac:dyDescent="0.25">
      <c r="B54" s="203"/>
      <c r="C54" s="194" t="s">
        <v>109</v>
      </c>
      <c r="D54" s="204">
        <f>SUM(D42:D53)</f>
        <v>638941.77200139023</v>
      </c>
      <c r="E54" s="205">
        <f>SUM(E42:E53)</f>
        <v>107413</v>
      </c>
      <c r="F54" s="206">
        <f>SUM(F42:F53)</f>
        <v>746354.77200139023</v>
      </c>
    </row>
    <row r="55" spans="2:7" ht="13.5" thickTop="1" x14ac:dyDescent="0.2"/>
    <row r="56" spans="2:7" x14ac:dyDescent="0.2">
      <c r="F56" s="4"/>
    </row>
  </sheetData>
  <sortState xmlns:xlrd2="http://schemas.microsoft.com/office/spreadsheetml/2017/richdata2" ref="A9:G37">
    <sortCondition ref="B9:B37"/>
  </sortState>
  <customSheetViews>
    <customSheetView guid="{E2F69126-C024-4A8F-B517-A9611CF85189}" hiddenColumns="1" topLeftCell="A25">
      <selection activeCell="D42" sqref="D42"/>
      <pageMargins left="0.70866141732283472" right="0.70866141732283472" top="0.74803149606299213" bottom="0.74803149606299213" header="0.31496062992125984" footer="0.31496062992125984"/>
      <pageSetup paperSize="9" scale="85" orientation="portrait" r:id="rId1"/>
    </customSheetView>
    <customSheetView guid="{F87E13AA-3CC7-4D66-AB5C-1A2B1FDB0D57}" hiddenRows="1">
      <selection activeCell="E21" sqref="E21"/>
      <pageMargins left="0.70866141732283472" right="0.70866141732283472" top="0.74803149606299213" bottom="0.74803149606299213" header="0.31496062992125984" footer="0.31496062992125984"/>
      <pageSetup paperSize="9" scale="85" orientation="portrait" r:id="rId2"/>
    </customSheetView>
    <customSheetView guid="{DAB5ADB4-6AE6-4EFE-97BD-A90E2751CFE6}" hiddenRows="1">
      <selection activeCell="G11" sqref="G11"/>
      <pageMargins left="0.70866141732283472" right="0.70866141732283472" top="0.74803149606299213" bottom="0.74803149606299213" header="0.31496062992125984" footer="0.31496062992125984"/>
      <pageSetup paperSize="9" scale="85" orientation="portrait" r:id="rId3"/>
    </customSheetView>
    <customSheetView guid="{43D0096F-F2EE-4E9D-8B2C-6283B2D8ABAE}" hiddenRows="1">
      <selection activeCell="G36" sqref="G36"/>
      <pageMargins left="0.70866141732283472" right="0.70866141732283472" top="0.74803149606299213" bottom="0.74803149606299213" header="0.31496062992125984" footer="0.31496062992125984"/>
      <pageSetup paperSize="9" scale="85" orientation="portrait" r:id="rId4"/>
    </customSheetView>
  </customSheetViews>
  <dataValidations count="1">
    <dataValidation type="list" allowBlank="1" showInputMessage="1" showErrorMessage="1" sqref="B5" xr:uid="{00000000-0002-0000-0000-000000000000}">
      <formula1>School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37"/>
  <sheetViews>
    <sheetView topLeftCell="C1" zoomScale="85" zoomScaleNormal="85" workbookViewId="0">
      <pane ySplit="13" topLeftCell="A25" activePane="bottomLeft" state="frozen"/>
      <selection activeCell="C1" sqref="C1"/>
      <selection pane="bottomLeft" activeCell="C1" sqref="A1:XFD1048576"/>
    </sheetView>
  </sheetViews>
  <sheetFormatPr defaultColWidth="9" defaultRowHeight="15" x14ac:dyDescent="0.25"/>
  <cols>
    <col min="1" max="1" width="15.85546875" style="21" hidden="1" customWidth="1"/>
    <col min="2" max="2" width="12.140625" style="21" hidden="1" customWidth="1"/>
    <col min="3" max="3" width="9" style="21"/>
    <col min="4" max="4" width="38.42578125" style="21" bestFit="1" customWidth="1"/>
    <col min="5" max="6" width="14.7109375" style="111" customWidth="1"/>
    <col min="7" max="7" width="14.7109375" style="113" customWidth="1"/>
    <col min="8" max="8" width="3.85546875" style="21" customWidth="1"/>
    <col min="9" max="9" width="14.7109375" style="21" customWidth="1"/>
    <col min="10" max="12" width="14.85546875" style="21" customWidth="1"/>
    <col min="13" max="13" width="14" style="21" customWidth="1"/>
    <col min="14" max="14" width="14.7109375" style="21" hidden="1" customWidth="1"/>
    <col min="15" max="15" width="14.7109375" style="21" customWidth="1"/>
    <col min="16" max="17" width="17.140625" style="21" hidden="1" customWidth="1"/>
    <col min="18" max="18" width="14.7109375" style="21" customWidth="1"/>
    <col min="19" max="20" width="11.5703125" style="21" customWidth="1"/>
    <col min="21" max="21" width="12.85546875" style="21" customWidth="1"/>
    <col min="22" max="22" width="14" style="21" customWidth="1"/>
    <col min="23" max="23" width="14" style="21" hidden="1" customWidth="1"/>
    <col min="24" max="26" width="16" style="21" hidden="1" customWidth="1"/>
    <col min="27" max="27" width="14.28515625" style="21" customWidth="1"/>
    <col min="28" max="28" width="14.28515625" style="21" hidden="1" customWidth="1"/>
    <col min="29" max="29" width="12.85546875" style="21" customWidth="1"/>
    <col min="30" max="30" width="12.85546875" style="21" hidden="1" customWidth="1"/>
    <col min="31" max="32" width="16.28515625" style="148" customWidth="1"/>
    <col min="33" max="33" width="16.28515625" style="148" hidden="1" customWidth="1"/>
    <col min="34" max="34" width="16.28515625" style="148" customWidth="1"/>
    <col min="35" max="36" width="16.28515625" style="148" hidden="1" customWidth="1"/>
    <col min="37" max="37" width="12.5703125" style="148" hidden="1" customWidth="1"/>
    <col min="38" max="38" width="3.85546875" style="21" customWidth="1"/>
    <col min="39" max="39" width="13.28515625" style="111" customWidth="1"/>
    <col min="40" max="40" width="4.140625" style="21" customWidth="1"/>
    <col min="41" max="41" width="9" style="21" hidden="1" customWidth="1"/>
    <col min="42" max="42" width="37" style="21" hidden="1" customWidth="1"/>
    <col min="43" max="43" width="9" style="21" hidden="1" customWidth="1"/>
    <col min="44" max="44" width="9" style="21"/>
    <col min="45" max="45" width="9" style="21" customWidth="1"/>
    <col min="46" max="16384" width="9" style="21"/>
  </cols>
  <sheetData>
    <row r="1" spans="1:42" s="223" customFormat="1" ht="16.5" thickBot="1" x14ac:dyDescent="0.3">
      <c r="A1" s="147"/>
      <c r="C1" s="291" t="s">
        <v>397</v>
      </c>
      <c r="D1" s="292"/>
      <c r="E1" s="290"/>
      <c r="F1" s="290"/>
      <c r="G1" s="290"/>
      <c r="H1" s="227"/>
      <c r="I1" s="228"/>
      <c r="J1" s="228"/>
      <c r="K1" s="228"/>
      <c r="L1" s="228"/>
      <c r="M1" s="228"/>
      <c r="O1" s="229"/>
      <c r="P1" s="229"/>
      <c r="Q1" s="229"/>
      <c r="R1" s="229"/>
      <c r="AE1" s="230"/>
      <c r="AF1" s="230"/>
      <c r="AG1" s="230"/>
      <c r="AH1" s="230"/>
      <c r="AI1" s="230"/>
      <c r="AJ1" s="230"/>
      <c r="AK1" s="230"/>
      <c r="AL1" s="227"/>
      <c r="AM1" s="231"/>
    </row>
    <row r="2" spans="1:42" s="223" customFormat="1" ht="15.75" x14ac:dyDescent="0.25">
      <c r="A2" s="147"/>
      <c r="C2" s="293"/>
      <c r="D2" s="22"/>
      <c r="E2" s="290"/>
      <c r="F2" s="290"/>
      <c r="G2" s="290"/>
      <c r="H2" s="227"/>
      <c r="I2" s="228"/>
      <c r="J2" s="228"/>
      <c r="K2" s="228"/>
      <c r="L2" s="228"/>
      <c r="M2" s="228"/>
      <c r="O2" s="229"/>
      <c r="P2" s="229"/>
      <c r="Q2" s="229"/>
      <c r="R2" s="229"/>
      <c r="AE2" s="230"/>
      <c r="AF2" s="230"/>
      <c r="AG2" s="230"/>
      <c r="AH2" s="230"/>
      <c r="AI2" s="230"/>
      <c r="AJ2" s="230"/>
      <c r="AK2" s="230"/>
      <c r="AL2" s="227"/>
      <c r="AM2" s="231"/>
    </row>
    <row r="3" spans="1:42" s="223" customFormat="1" ht="15.75" thickBot="1" x14ac:dyDescent="0.3">
      <c r="C3" s="294" t="s">
        <v>321</v>
      </c>
      <c r="E3" s="224"/>
      <c r="F3" s="225"/>
      <c r="G3" s="226"/>
      <c r="H3" s="227"/>
      <c r="I3" s="228"/>
      <c r="J3" s="228"/>
      <c r="K3" s="228"/>
      <c r="L3" s="228"/>
      <c r="M3" s="228"/>
      <c r="N3" s="229"/>
      <c r="O3" s="229"/>
      <c r="P3" s="229"/>
      <c r="Q3" s="229"/>
      <c r="R3" s="229"/>
      <c r="AE3" s="230"/>
      <c r="AF3" s="230"/>
      <c r="AG3" s="230"/>
      <c r="AH3" s="230"/>
      <c r="AI3" s="230"/>
      <c r="AJ3" s="230"/>
      <c r="AK3" s="230"/>
      <c r="AL3" s="227"/>
      <c r="AM3" s="231"/>
    </row>
    <row r="4" spans="1:42" s="223" customFormat="1" ht="15.4" customHeight="1" x14ac:dyDescent="0.25">
      <c r="A4" s="222"/>
      <c r="C4" s="164"/>
      <c r="D4" s="222"/>
      <c r="E4" s="224"/>
      <c r="F4" s="225"/>
      <c r="G4" s="226"/>
      <c r="H4" s="227"/>
      <c r="I4" s="228"/>
      <c r="J4" s="228"/>
      <c r="K4" s="228"/>
      <c r="L4" s="228"/>
      <c r="M4" s="228"/>
      <c r="N4" s="229"/>
      <c r="O4" s="229"/>
      <c r="P4" s="229"/>
      <c r="Q4" s="229"/>
      <c r="R4" s="229"/>
      <c r="AE4" s="230"/>
      <c r="AF4" s="230"/>
      <c r="AG4" s="230"/>
      <c r="AH4" s="230"/>
      <c r="AI4" s="230"/>
      <c r="AJ4" s="230"/>
      <c r="AK4" s="230"/>
      <c r="AL4" s="227"/>
      <c r="AM4" s="231"/>
    </row>
    <row r="5" spans="1:42" s="232" customFormat="1" ht="11.25" x14ac:dyDescent="0.2">
      <c r="C5" s="233">
        <v>1</v>
      </c>
      <c r="D5" s="232">
        <v>2</v>
      </c>
      <c r="E5" s="232">
        <v>3</v>
      </c>
      <c r="F5" s="232">
        <v>4</v>
      </c>
      <c r="G5" s="232">
        <v>5</v>
      </c>
      <c r="H5" s="232">
        <v>6</v>
      </c>
      <c r="I5" s="232">
        <v>7</v>
      </c>
      <c r="J5" s="232">
        <v>8</v>
      </c>
      <c r="K5" s="232">
        <v>9</v>
      </c>
      <c r="L5" s="232">
        <v>10</v>
      </c>
      <c r="M5" s="232">
        <v>11</v>
      </c>
      <c r="N5" s="232">
        <v>12</v>
      </c>
      <c r="O5" s="232">
        <v>13</v>
      </c>
      <c r="P5" s="232">
        <v>14</v>
      </c>
      <c r="Q5" s="232">
        <v>15</v>
      </c>
      <c r="R5" s="232">
        <v>16</v>
      </c>
      <c r="S5" s="232">
        <v>17</v>
      </c>
      <c r="T5" s="232">
        <v>18</v>
      </c>
      <c r="U5" s="232">
        <v>19</v>
      </c>
      <c r="V5" s="232">
        <v>20</v>
      </c>
      <c r="W5" s="232">
        <v>21</v>
      </c>
      <c r="X5" s="232">
        <v>22</v>
      </c>
      <c r="Y5" s="232">
        <v>23</v>
      </c>
      <c r="Z5" s="232">
        <v>24</v>
      </c>
      <c r="AA5" s="232">
        <v>25</v>
      </c>
      <c r="AB5" s="232">
        <v>26</v>
      </c>
      <c r="AC5" s="232">
        <v>27</v>
      </c>
      <c r="AD5" s="232">
        <v>28</v>
      </c>
      <c r="AE5" s="232">
        <v>29</v>
      </c>
      <c r="AF5" s="232">
        <v>30</v>
      </c>
      <c r="AG5" s="232">
        <v>31</v>
      </c>
      <c r="AH5" s="232">
        <v>32</v>
      </c>
      <c r="AI5" s="232">
        <v>33</v>
      </c>
      <c r="AJ5" s="232">
        <v>34</v>
      </c>
      <c r="AK5" s="232">
        <v>35</v>
      </c>
      <c r="AM5" s="234"/>
    </row>
    <row r="6" spans="1:42" ht="15.75" thickBot="1" x14ac:dyDescent="0.3">
      <c r="C6" s="163"/>
      <c r="G6" s="111"/>
      <c r="AE6" s="21"/>
      <c r="AF6" s="21"/>
      <c r="AG6" s="21"/>
      <c r="AH6" s="21"/>
      <c r="AI6" s="21"/>
      <c r="AJ6" s="21"/>
      <c r="AK6" s="21"/>
    </row>
    <row r="7" spans="1:42" ht="18.75" customHeight="1" thickTop="1" x14ac:dyDescent="0.25">
      <c r="A7" s="20" t="s">
        <v>0</v>
      </c>
      <c r="C7" s="22"/>
      <c r="D7" s="207" t="s">
        <v>449</v>
      </c>
      <c r="E7" s="286" t="s">
        <v>1</v>
      </c>
      <c r="F7" s="287" t="s">
        <v>1</v>
      </c>
      <c r="G7" s="112"/>
      <c r="H7" s="7"/>
      <c r="I7" s="241" t="s">
        <v>103</v>
      </c>
      <c r="J7" s="242" t="s">
        <v>103</v>
      </c>
      <c r="K7" s="242" t="s">
        <v>103</v>
      </c>
      <c r="L7" s="242" t="s">
        <v>103</v>
      </c>
      <c r="M7" s="288" t="s">
        <v>1</v>
      </c>
      <c r="N7" s="288" t="s">
        <v>1</v>
      </c>
      <c r="O7" s="243" t="s">
        <v>2</v>
      </c>
      <c r="P7" s="243" t="s">
        <v>2</v>
      </c>
      <c r="Q7" s="243" t="s">
        <v>2</v>
      </c>
      <c r="R7" s="244" t="s">
        <v>104</v>
      </c>
      <c r="S7" s="245" t="s">
        <v>118</v>
      </c>
      <c r="T7" s="245" t="s">
        <v>118</v>
      </c>
      <c r="U7" s="245" t="s">
        <v>118</v>
      </c>
      <c r="V7" s="245" t="s">
        <v>386</v>
      </c>
      <c r="W7" s="245" t="s">
        <v>118</v>
      </c>
      <c r="X7" s="245" t="s">
        <v>118</v>
      </c>
      <c r="Y7" s="245" t="s">
        <v>118</v>
      </c>
      <c r="Z7" s="245" t="s">
        <v>118</v>
      </c>
      <c r="AA7" s="245" t="s">
        <v>118</v>
      </c>
      <c r="AB7" s="245" t="s">
        <v>105</v>
      </c>
      <c r="AC7" s="246" t="s">
        <v>469</v>
      </c>
      <c r="AD7" s="243" t="s">
        <v>2</v>
      </c>
      <c r="AE7" s="247" t="s">
        <v>1</v>
      </c>
      <c r="AF7" s="288" t="s">
        <v>1</v>
      </c>
      <c r="AG7" s="288" t="s">
        <v>1</v>
      </c>
      <c r="AH7" s="288" t="s">
        <v>1</v>
      </c>
      <c r="AI7" s="246" t="s">
        <v>118</v>
      </c>
      <c r="AJ7" s="243" t="s">
        <v>2</v>
      </c>
      <c r="AK7" s="248" t="s">
        <v>106</v>
      </c>
      <c r="AL7" s="7"/>
    </row>
    <row r="8" spans="1:42" s="208" customFormat="1" ht="13.5" thickBot="1" x14ac:dyDescent="0.25">
      <c r="A8" s="207"/>
      <c r="C8" s="209"/>
      <c r="D8" s="207" t="s">
        <v>450</v>
      </c>
      <c r="E8" s="289">
        <v>8001</v>
      </c>
      <c r="F8" s="240"/>
      <c r="G8" s="210"/>
      <c r="H8" s="211"/>
      <c r="I8" s="249"/>
      <c r="J8" s="250"/>
      <c r="K8" s="250"/>
      <c r="L8" s="250"/>
      <c r="M8" s="250"/>
      <c r="N8" s="251">
        <v>8001</v>
      </c>
      <c r="O8" s="252">
        <v>8004</v>
      </c>
      <c r="P8" s="252">
        <v>8008</v>
      </c>
      <c r="Q8" s="252">
        <v>8004</v>
      </c>
      <c r="R8" s="252">
        <v>8007</v>
      </c>
      <c r="S8" s="252">
        <v>8090</v>
      </c>
      <c r="T8" s="252">
        <v>8090</v>
      </c>
      <c r="U8" s="250"/>
      <c r="V8" s="252">
        <v>8090</v>
      </c>
      <c r="W8" s="252">
        <v>8000</v>
      </c>
      <c r="X8" s="250"/>
      <c r="Y8" s="250"/>
      <c r="Z8" s="250"/>
      <c r="AA8" s="250"/>
      <c r="AB8" s="252">
        <v>8000</v>
      </c>
      <c r="AC8" s="252">
        <v>8000</v>
      </c>
      <c r="AD8" s="250"/>
      <c r="AE8" s="250"/>
      <c r="AF8" s="252">
        <v>8000</v>
      </c>
      <c r="AG8" s="252">
        <v>8000</v>
      </c>
      <c r="AH8" s="252">
        <v>8000</v>
      </c>
      <c r="AI8" s="250"/>
      <c r="AJ8" s="250"/>
      <c r="AK8" s="253"/>
      <c r="AL8" s="212"/>
      <c r="AM8" s="213"/>
    </row>
    <row r="9" spans="1:42" s="209" customFormat="1" ht="13.5" thickTop="1" x14ac:dyDescent="0.2">
      <c r="A9" s="207"/>
      <c r="D9" s="207"/>
      <c r="E9" s="235"/>
      <c r="F9" s="235"/>
      <c r="G9" s="235"/>
      <c r="H9" s="236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8"/>
      <c r="AL9" s="236"/>
      <c r="AM9" s="239"/>
    </row>
    <row r="10" spans="1:42" s="150" customFormat="1" ht="18.75" customHeight="1" thickBot="1" x14ac:dyDescent="0.3">
      <c r="A10" s="149"/>
      <c r="D10" s="149"/>
      <c r="E10" s="348" t="s">
        <v>320</v>
      </c>
      <c r="F10" s="348"/>
      <c r="G10" s="348"/>
      <c r="H10" s="146"/>
      <c r="I10" s="349" t="s">
        <v>321</v>
      </c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146"/>
      <c r="AM10" s="151"/>
    </row>
    <row r="11" spans="1:42" s="218" customFormat="1" ht="18.75" customHeight="1" x14ac:dyDescent="0.25">
      <c r="A11" s="217"/>
      <c r="D11" s="217"/>
      <c r="E11" s="214"/>
      <c r="F11" s="214"/>
      <c r="G11" s="214"/>
      <c r="H11" s="219"/>
      <c r="I11" s="215"/>
      <c r="J11" s="215"/>
      <c r="K11" s="216"/>
      <c r="L11" s="216"/>
      <c r="M11" s="216"/>
      <c r="N11" s="216"/>
      <c r="O11" s="216"/>
      <c r="P11" s="216"/>
      <c r="Q11" s="216"/>
      <c r="R11" s="216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19"/>
      <c r="AM11" s="221"/>
    </row>
    <row r="12" spans="1:42" s="285" customFormat="1" ht="18.75" customHeight="1" thickBot="1" x14ac:dyDescent="0.3">
      <c r="A12" s="284"/>
      <c r="D12" s="284"/>
      <c r="E12" s="283" t="s">
        <v>464</v>
      </c>
      <c r="F12" s="283"/>
      <c r="G12" s="283"/>
      <c r="H12" s="284"/>
      <c r="I12" s="284"/>
      <c r="J12" s="284"/>
      <c r="O12" s="315">
        <v>44743</v>
      </c>
      <c r="R12" s="285" t="s">
        <v>445</v>
      </c>
      <c r="S12" s="301" t="s">
        <v>465</v>
      </c>
      <c r="T12" s="302"/>
      <c r="U12" s="302" t="s">
        <v>466</v>
      </c>
      <c r="V12" s="302" t="s">
        <v>445</v>
      </c>
      <c r="W12" s="302"/>
      <c r="X12" s="302"/>
      <c r="Y12" s="302"/>
      <c r="Z12" s="302"/>
      <c r="AA12" s="302" t="s">
        <v>445</v>
      </c>
      <c r="AB12" s="302"/>
      <c r="AC12" s="302" t="s">
        <v>467</v>
      </c>
      <c r="AD12" s="302" t="s">
        <v>468</v>
      </c>
      <c r="AE12" s="302" t="s">
        <v>452</v>
      </c>
      <c r="AF12" s="302" t="s">
        <v>445</v>
      </c>
      <c r="AG12" s="302"/>
      <c r="AH12" s="302" t="s">
        <v>445</v>
      </c>
      <c r="AK12" s="302"/>
      <c r="AL12" s="284"/>
      <c r="AM12" s="303"/>
    </row>
    <row r="13" spans="1:42" s="165" customFormat="1" ht="75.75" thickTop="1" x14ac:dyDescent="0.25">
      <c r="A13" s="166"/>
      <c r="B13" s="167"/>
      <c r="C13" s="254"/>
      <c r="D13" s="255" t="s">
        <v>3</v>
      </c>
      <c r="E13" s="256" t="s">
        <v>129</v>
      </c>
      <c r="F13" s="256" t="s">
        <v>4</v>
      </c>
      <c r="G13" s="256" t="s">
        <v>130</v>
      </c>
      <c r="H13" s="257"/>
      <c r="I13" s="258" t="s">
        <v>5</v>
      </c>
      <c r="J13" s="258" t="s">
        <v>6</v>
      </c>
      <c r="K13" s="259" t="s">
        <v>286</v>
      </c>
      <c r="L13" s="260" t="s">
        <v>7</v>
      </c>
      <c r="M13" s="260" t="s">
        <v>8</v>
      </c>
      <c r="N13" s="261" t="s">
        <v>440</v>
      </c>
      <c r="O13" s="262" t="s">
        <v>446</v>
      </c>
      <c r="P13" s="262" t="s">
        <v>435</v>
      </c>
      <c r="Q13" s="263" t="s">
        <v>436</v>
      </c>
      <c r="R13" s="262" t="s">
        <v>451</v>
      </c>
      <c r="S13" s="258" t="s">
        <v>443</v>
      </c>
      <c r="T13" s="258" t="s">
        <v>437</v>
      </c>
      <c r="U13" s="258" t="s">
        <v>444</v>
      </c>
      <c r="V13" s="258" t="s">
        <v>458</v>
      </c>
      <c r="W13" s="258" t="s">
        <v>447</v>
      </c>
      <c r="X13" s="258" t="s">
        <v>442</v>
      </c>
      <c r="Y13" s="264" t="s">
        <v>455</v>
      </c>
      <c r="Z13" s="264" t="s">
        <v>459</v>
      </c>
      <c r="AA13" s="264" t="s">
        <v>395</v>
      </c>
      <c r="AB13" s="264" t="s">
        <v>448</v>
      </c>
      <c r="AC13" s="265" t="s">
        <v>330</v>
      </c>
      <c r="AD13" s="265" t="s">
        <v>446</v>
      </c>
      <c r="AE13" s="258" t="s">
        <v>441</v>
      </c>
      <c r="AF13" s="264" t="s">
        <v>315</v>
      </c>
      <c r="AG13" s="264" t="s">
        <v>10</v>
      </c>
      <c r="AH13" s="264" t="s">
        <v>314</v>
      </c>
      <c r="AI13" s="264" t="s">
        <v>385</v>
      </c>
      <c r="AJ13" s="264" t="s">
        <v>438</v>
      </c>
      <c r="AK13" s="266" t="s">
        <v>439</v>
      </c>
      <c r="AL13" s="276"/>
      <c r="AM13" s="280" t="s">
        <v>108</v>
      </c>
      <c r="AO13" s="21" t="s">
        <v>153</v>
      </c>
      <c r="AP13" s="21" t="s">
        <v>3</v>
      </c>
    </row>
    <row r="14" spans="1:42" x14ac:dyDescent="0.25">
      <c r="A14" s="168" t="s">
        <v>127</v>
      </c>
      <c r="B14" s="152">
        <v>0</v>
      </c>
      <c r="C14" s="267">
        <v>3074007</v>
      </c>
      <c r="D14" s="169" t="s">
        <v>127</v>
      </c>
      <c r="E14" s="170">
        <v>0</v>
      </c>
      <c r="F14" s="170"/>
      <c r="G14" s="171">
        <v>0</v>
      </c>
      <c r="H14" s="172">
        <v>3074007</v>
      </c>
      <c r="I14" s="313">
        <v>21570.57</v>
      </c>
      <c r="J14" s="313">
        <v>0</v>
      </c>
      <c r="K14" s="314">
        <v>0</v>
      </c>
      <c r="L14" s="314">
        <v>0</v>
      </c>
      <c r="M14" s="314">
        <v>0</v>
      </c>
      <c r="N14" s="173"/>
      <c r="O14" s="173">
        <v>0</v>
      </c>
      <c r="P14" s="173"/>
      <c r="Q14" s="173"/>
      <c r="R14" s="174">
        <v>0</v>
      </c>
      <c r="S14" s="174">
        <v>0</v>
      </c>
      <c r="T14" s="174"/>
      <c r="U14" s="174">
        <v>0</v>
      </c>
      <c r="V14" s="174">
        <v>0</v>
      </c>
      <c r="W14" s="174"/>
      <c r="X14" s="174"/>
      <c r="Y14" s="174"/>
      <c r="Z14" s="174"/>
      <c r="AA14" s="174">
        <v>0</v>
      </c>
      <c r="AB14" s="174"/>
      <c r="AC14" s="174">
        <v>0</v>
      </c>
      <c r="AD14" s="174"/>
      <c r="AE14" s="174">
        <v>0</v>
      </c>
      <c r="AF14" s="174">
        <v>0</v>
      </c>
      <c r="AG14" s="174"/>
      <c r="AH14" s="174">
        <v>0</v>
      </c>
      <c r="AI14" s="174"/>
      <c r="AJ14" s="174"/>
      <c r="AK14" s="268"/>
      <c r="AL14" s="277"/>
      <c r="AM14" s="281">
        <v>21570.57</v>
      </c>
      <c r="AO14" s="311">
        <v>3074007</v>
      </c>
      <c r="AP14" s="21" t="s">
        <v>127</v>
      </c>
    </row>
    <row r="15" spans="1:42" x14ac:dyDescent="0.25">
      <c r="A15" s="168" t="s">
        <v>11</v>
      </c>
      <c r="B15" s="152">
        <v>0</v>
      </c>
      <c r="C15" s="269">
        <v>3076905</v>
      </c>
      <c r="D15" s="168" t="s">
        <v>11</v>
      </c>
      <c r="E15" s="170">
        <v>0</v>
      </c>
      <c r="F15" s="170"/>
      <c r="G15" s="171">
        <v>0</v>
      </c>
      <c r="H15" s="172">
        <v>3076905</v>
      </c>
      <c r="I15" s="313">
        <v>82154.429999999993</v>
      </c>
      <c r="J15" s="313">
        <v>0</v>
      </c>
      <c r="K15" s="314">
        <v>0</v>
      </c>
      <c r="L15" s="314">
        <v>0</v>
      </c>
      <c r="M15" s="314">
        <v>30807.800000000003</v>
      </c>
      <c r="N15" s="173"/>
      <c r="O15" s="173">
        <v>0</v>
      </c>
      <c r="P15" s="173"/>
      <c r="Q15" s="173"/>
      <c r="R15" s="174">
        <v>0</v>
      </c>
      <c r="S15" s="174">
        <v>0</v>
      </c>
      <c r="T15" s="174"/>
      <c r="U15" s="174">
        <v>0</v>
      </c>
      <c r="V15" s="174">
        <v>0</v>
      </c>
      <c r="W15" s="174"/>
      <c r="X15" s="174"/>
      <c r="Y15" s="174"/>
      <c r="Z15" s="174"/>
      <c r="AA15" s="174">
        <v>0</v>
      </c>
      <c r="AB15" s="174"/>
      <c r="AC15" s="174">
        <v>0</v>
      </c>
      <c r="AD15" s="174"/>
      <c r="AE15" s="174">
        <v>0</v>
      </c>
      <c r="AF15" s="174">
        <v>0</v>
      </c>
      <c r="AG15" s="174"/>
      <c r="AH15" s="174">
        <v>0</v>
      </c>
      <c r="AI15" s="174"/>
      <c r="AJ15" s="174"/>
      <c r="AK15" s="268"/>
      <c r="AL15" s="278"/>
      <c r="AM15" s="281">
        <v>112962.23</v>
      </c>
      <c r="AO15" s="311">
        <v>3076905</v>
      </c>
      <c r="AP15" s="21" t="s">
        <v>11</v>
      </c>
    </row>
    <row r="16" spans="1:42" x14ac:dyDescent="0.25">
      <c r="A16" s="168" t="s">
        <v>12</v>
      </c>
      <c r="B16" s="152">
        <v>30001</v>
      </c>
      <c r="C16" s="269">
        <v>3072161</v>
      </c>
      <c r="D16" s="168" t="s">
        <v>12</v>
      </c>
      <c r="E16" s="170">
        <v>411175.35541786748</v>
      </c>
      <c r="F16" s="170"/>
      <c r="G16" s="171">
        <v>411175.35541786748</v>
      </c>
      <c r="H16" s="172">
        <v>3072161</v>
      </c>
      <c r="I16" s="313">
        <v>47528.59</v>
      </c>
      <c r="J16" s="313">
        <v>0</v>
      </c>
      <c r="K16" s="314">
        <v>62150.62999999999</v>
      </c>
      <c r="L16" s="314">
        <v>0</v>
      </c>
      <c r="M16" s="314">
        <v>18336.599999999999</v>
      </c>
      <c r="N16" s="173"/>
      <c r="O16" s="173">
        <v>0</v>
      </c>
      <c r="P16" s="173"/>
      <c r="Q16" s="173"/>
      <c r="R16" s="174">
        <v>24583.739999999998</v>
      </c>
      <c r="S16" s="174">
        <v>0</v>
      </c>
      <c r="T16" s="174"/>
      <c r="U16" s="174">
        <v>0</v>
      </c>
      <c r="V16" s="174">
        <v>2941.25</v>
      </c>
      <c r="W16" s="174"/>
      <c r="X16" s="174"/>
      <c r="Y16" s="174"/>
      <c r="Z16" s="174"/>
      <c r="AA16" s="174">
        <v>7467</v>
      </c>
      <c r="AB16" s="174"/>
      <c r="AC16" s="174">
        <v>6876.5625</v>
      </c>
      <c r="AD16" s="174"/>
      <c r="AE16" s="174">
        <v>15447</v>
      </c>
      <c r="AF16" s="174">
        <v>2832</v>
      </c>
      <c r="AG16" s="174"/>
      <c r="AH16" s="174">
        <v>1002</v>
      </c>
      <c r="AI16" s="174"/>
      <c r="AJ16" s="174"/>
      <c r="AK16" s="268"/>
      <c r="AL16" s="278"/>
      <c r="AM16" s="281">
        <v>600340.72791786748</v>
      </c>
      <c r="AO16" s="311">
        <v>3072161</v>
      </c>
      <c r="AP16" s="21" t="s">
        <v>12</v>
      </c>
    </row>
    <row r="17" spans="1:42" x14ac:dyDescent="0.25">
      <c r="A17" s="168" t="s">
        <v>13</v>
      </c>
      <c r="B17" s="152">
        <v>0</v>
      </c>
      <c r="C17" s="269">
        <v>3072004</v>
      </c>
      <c r="D17" s="168" t="s">
        <v>13</v>
      </c>
      <c r="E17" s="170">
        <v>0</v>
      </c>
      <c r="F17" s="170"/>
      <c r="G17" s="171">
        <v>0</v>
      </c>
      <c r="H17" s="172">
        <v>3072004</v>
      </c>
      <c r="I17" s="313">
        <v>34663.51</v>
      </c>
      <c r="J17" s="313">
        <v>0</v>
      </c>
      <c r="K17" s="314">
        <v>0</v>
      </c>
      <c r="L17" s="314">
        <v>0</v>
      </c>
      <c r="M17" s="314">
        <v>0</v>
      </c>
      <c r="N17" s="173"/>
      <c r="O17" s="173">
        <v>0</v>
      </c>
      <c r="P17" s="173"/>
      <c r="Q17" s="173"/>
      <c r="R17" s="174">
        <v>0</v>
      </c>
      <c r="S17" s="174">
        <v>0</v>
      </c>
      <c r="T17" s="174"/>
      <c r="U17" s="174">
        <v>0</v>
      </c>
      <c r="V17" s="174">
        <v>0</v>
      </c>
      <c r="W17" s="174"/>
      <c r="X17" s="174"/>
      <c r="Y17" s="174"/>
      <c r="Z17" s="174"/>
      <c r="AA17" s="174">
        <v>0</v>
      </c>
      <c r="AB17" s="174"/>
      <c r="AC17" s="174">
        <v>0</v>
      </c>
      <c r="AD17" s="174"/>
      <c r="AE17" s="174">
        <v>0</v>
      </c>
      <c r="AF17" s="174">
        <v>0</v>
      </c>
      <c r="AG17" s="174"/>
      <c r="AH17" s="174">
        <v>0</v>
      </c>
      <c r="AI17" s="174"/>
      <c r="AJ17" s="174"/>
      <c r="AK17" s="268"/>
      <c r="AL17" s="278"/>
      <c r="AM17" s="281">
        <v>34663.51</v>
      </c>
      <c r="AO17" s="311">
        <v>3072004</v>
      </c>
      <c r="AP17" s="21" t="s">
        <v>13</v>
      </c>
    </row>
    <row r="18" spans="1:42" x14ac:dyDescent="0.25">
      <c r="A18" s="168" t="s">
        <v>14</v>
      </c>
      <c r="B18" s="152">
        <v>0</v>
      </c>
      <c r="C18" s="269">
        <v>3072001</v>
      </c>
      <c r="D18" s="168" t="s">
        <v>14</v>
      </c>
      <c r="E18" s="170">
        <v>0</v>
      </c>
      <c r="F18" s="170"/>
      <c r="G18" s="171">
        <v>0</v>
      </c>
      <c r="H18" s="172">
        <v>3072001</v>
      </c>
      <c r="I18" s="313">
        <v>32214</v>
      </c>
      <c r="J18" s="313">
        <v>0</v>
      </c>
      <c r="K18" s="314">
        <v>0</v>
      </c>
      <c r="L18" s="314">
        <v>0</v>
      </c>
      <c r="M18" s="314">
        <v>20754.75</v>
      </c>
      <c r="N18" s="173"/>
      <c r="O18" s="173">
        <v>0</v>
      </c>
      <c r="P18" s="173"/>
      <c r="Q18" s="173"/>
      <c r="R18" s="174">
        <v>0</v>
      </c>
      <c r="S18" s="174">
        <v>0</v>
      </c>
      <c r="T18" s="174"/>
      <c r="U18" s="174">
        <v>0</v>
      </c>
      <c r="V18" s="174">
        <v>0</v>
      </c>
      <c r="W18" s="174"/>
      <c r="X18" s="174"/>
      <c r="Y18" s="174"/>
      <c r="Z18" s="174"/>
      <c r="AA18" s="174">
        <v>0</v>
      </c>
      <c r="AB18" s="174"/>
      <c r="AC18" s="174">
        <v>0</v>
      </c>
      <c r="AD18" s="174"/>
      <c r="AE18" s="174">
        <v>0</v>
      </c>
      <c r="AF18" s="174">
        <v>0</v>
      </c>
      <c r="AG18" s="174"/>
      <c r="AH18" s="174">
        <v>0</v>
      </c>
      <c r="AI18" s="174"/>
      <c r="AJ18" s="174"/>
      <c r="AK18" s="268"/>
      <c r="AL18" s="278"/>
      <c r="AM18" s="281">
        <v>52968.75</v>
      </c>
      <c r="AO18" s="311">
        <v>3072001</v>
      </c>
      <c r="AP18" s="21" t="s">
        <v>14</v>
      </c>
    </row>
    <row r="19" spans="1:42" x14ac:dyDescent="0.25">
      <c r="A19" s="168"/>
      <c r="B19" s="152"/>
      <c r="C19" s="269"/>
      <c r="D19" s="168" t="s">
        <v>460</v>
      </c>
      <c r="E19" s="170"/>
      <c r="F19" s="170"/>
      <c r="G19" s="171">
        <v>0</v>
      </c>
      <c r="H19" s="172"/>
      <c r="I19" s="313">
        <v>7455.51</v>
      </c>
      <c r="J19" s="313">
        <v>0</v>
      </c>
      <c r="K19" s="314">
        <v>0</v>
      </c>
      <c r="L19" s="314"/>
      <c r="M19" s="314"/>
      <c r="N19" s="173"/>
      <c r="O19" s="173"/>
      <c r="P19" s="173"/>
      <c r="Q19" s="173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268"/>
      <c r="AL19" s="278"/>
      <c r="AM19" s="281"/>
      <c r="AO19" s="311"/>
    </row>
    <row r="20" spans="1:42" x14ac:dyDescent="0.25">
      <c r="A20" s="168"/>
      <c r="B20" s="152">
        <v>0</v>
      </c>
      <c r="C20" s="269">
        <v>3074002</v>
      </c>
      <c r="D20" s="168" t="s">
        <v>128</v>
      </c>
      <c r="E20" s="170">
        <v>0</v>
      </c>
      <c r="F20" s="170"/>
      <c r="G20" s="171">
        <v>0</v>
      </c>
      <c r="H20" s="172">
        <v>3074002</v>
      </c>
      <c r="I20" s="313">
        <v>21689.16</v>
      </c>
      <c r="J20" s="313">
        <v>0</v>
      </c>
      <c r="K20" s="314">
        <v>0</v>
      </c>
      <c r="L20" s="314">
        <v>0</v>
      </c>
      <c r="M20" s="314">
        <v>0</v>
      </c>
      <c r="N20" s="173"/>
      <c r="O20" s="173">
        <v>0</v>
      </c>
      <c r="P20" s="173"/>
      <c r="Q20" s="173"/>
      <c r="R20" s="174">
        <v>0</v>
      </c>
      <c r="S20" s="174">
        <v>0</v>
      </c>
      <c r="T20" s="174"/>
      <c r="U20" s="174">
        <v>0</v>
      </c>
      <c r="V20" s="174">
        <v>0</v>
      </c>
      <c r="W20" s="174"/>
      <c r="X20" s="174"/>
      <c r="Y20" s="174"/>
      <c r="Z20" s="174"/>
      <c r="AA20" s="174">
        <v>0</v>
      </c>
      <c r="AB20" s="174"/>
      <c r="AC20" s="174">
        <v>0</v>
      </c>
      <c r="AD20" s="174"/>
      <c r="AE20" s="174">
        <v>0</v>
      </c>
      <c r="AF20" s="174">
        <v>0</v>
      </c>
      <c r="AG20" s="174"/>
      <c r="AH20" s="174">
        <v>0</v>
      </c>
      <c r="AI20" s="174"/>
      <c r="AJ20" s="174"/>
      <c r="AK20" s="268"/>
      <c r="AL20" s="278"/>
      <c r="AM20" s="281">
        <v>21689.16</v>
      </c>
      <c r="AO20" s="311">
        <v>3074002</v>
      </c>
      <c r="AP20" s="21" t="s">
        <v>128</v>
      </c>
    </row>
    <row r="21" spans="1:42" x14ac:dyDescent="0.25">
      <c r="A21" s="168" t="s">
        <v>15</v>
      </c>
      <c r="B21" s="152">
        <v>30002</v>
      </c>
      <c r="C21" s="269">
        <v>3072083</v>
      </c>
      <c r="D21" s="168" t="s">
        <v>15</v>
      </c>
      <c r="E21" s="170">
        <v>688706.44908394967</v>
      </c>
      <c r="F21" s="170"/>
      <c r="G21" s="171">
        <v>688706.44908394967</v>
      </c>
      <c r="H21" s="172">
        <v>3072083</v>
      </c>
      <c r="I21" s="313">
        <v>15929.84</v>
      </c>
      <c r="J21" s="313">
        <v>0</v>
      </c>
      <c r="K21" s="314">
        <v>52286.99</v>
      </c>
      <c r="L21" s="314">
        <v>0</v>
      </c>
      <c r="M21" s="314">
        <v>19207.5</v>
      </c>
      <c r="N21" s="173"/>
      <c r="O21" s="173">
        <v>0</v>
      </c>
      <c r="P21" s="173"/>
      <c r="Q21" s="173"/>
      <c r="R21" s="174">
        <v>30123.75</v>
      </c>
      <c r="S21" s="174">
        <v>0</v>
      </c>
      <c r="T21" s="174"/>
      <c r="U21" s="174">
        <v>0</v>
      </c>
      <c r="V21" s="174">
        <v>3104.5</v>
      </c>
      <c r="W21" s="174"/>
      <c r="X21" s="174"/>
      <c r="Y21" s="174"/>
      <c r="Z21" s="174"/>
      <c r="AA21" s="174">
        <v>8037</v>
      </c>
      <c r="AB21" s="174"/>
      <c r="AC21" s="174">
        <v>7090.3125</v>
      </c>
      <c r="AD21" s="174"/>
      <c r="AE21" s="174">
        <v>24151</v>
      </c>
      <c r="AF21" s="174">
        <v>2964</v>
      </c>
      <c r="AG21" s="174"/>
      <c r="AH21" s="174">
        <v>1049</v>
      </c>
      <c r="AI21" s="174"/>
      <c r="AJ21" s="174"/>
      <c r="AK21" s="268"/>
      <c r="AL21" s="278"/>
      <c r="AM21" s="281">
        <v>852650.34158394975</v>
      </c>
      <c r="AO21" s="311">
        <v>3072083</v>
      </c>
      <c r="AP21" s="21" t="s">
        <v>15</v>
      </c>
    </row>
    <row r="22" spans="1:42" x14ac:dyDescent="0.25">
      <c r="A22" s="168" t="s">
        <v>16</v>
      </c>
      <c r="B22" s="152">
        <v>30003</v>
      </c>
      <c r="C22" s="269">
        <v>3077005</v>
      </c>
      <c r="D22" s="168" t="s">
        <v>16</v>
      </c>
      <c r="E22" s="170">
        <v>0</v>
      </c>
      <c r="F22" s="170"/>
      <c r="G22" s="171">
        <v>0</v>
      </c>
      <c r="H22" s="172">
        <v>3077005</v>
      </c>
      <c r="I22" s="313">
        <v>0</v>
      </c>
      <c r="J22" s="313">
        <v>720179.90999999992</v>
      </c>
      <c r="K22" s="314">
        <v>0</v>
      </c>
      <c r="L22" s="314">
        <v>0</v>
      </c>
      <c r="M22" s="314">
        <v>0</v>
      </c>
      <c r="N22" s="173"/>
      <c r="O22" s="173">
        <v>0</v>
      </c>
      <c r="P22" s="173"/>
      <c r="Q22" s="173"/>
      <c r="R22" s="174">
        <v>22408.739999999998</v>
      </c>
      <c r="S22" s="174">
        <v>0</v>
      </c>
      <c r="T22" s="174"/>
      <c r="U22" s="174">
        <v>1116.28</v>
      </c>
      <c r="V22" s="174">
        <v>5800</v>
      </c>
      <c r="W22" s="174"/>
      <c r="X22" s="174"/>
      <c r="Y22" s="174"/>
      <c r="Z22" s="174"/>
      <c r="AA22" s="174">
        <v>0</v>
      </c>
      <c r="AB22" s="174"/>
      <c r="AC22" s="174">
        <v>17448.75</v>
      </c>
      <c r="AD22" s="174"/>
      <c r="AE22" s="174">
        <v>0</v>
      </c>
      <c r="AF22" s="174">
        <v>0</v>
      </c>
      <c r="AG22" s="174"/>
      <c r="AH22" s="174">
        <v>0</v>
      </c>
      <c r="AI22" s="174"/>
      <c r="AJ22" s="174"/>
      <c r="AK22" s="268"/>
      <c r="AL22" s="278"/>
      <c r="AM22" s="281">
        <v>766953.67999999993</v>
      </c>
      <c r="AO22" s="311">
        <v>3077005</v>
      </c>
      <c r="AP22" s="21" t="s">
        <v>16</v>
      </c>
    </row>
    <row r="23" spans="1:42" x14ac:dyDescent="0.25">
      <c r="A23" s="168" t="s">
        <v>17</v>
      </c>
      <c r="B23" s="152">
        <v>30004</v>
      </c>
      <c r="C23" s="269">
        <v>3072006</v>
      </c>
      <c r="D23" s="168" t="s">
        <v>17</v>
      </c>
      <c r="E23" s="170">
        <v>298182.27537915669</v>
      </c>
      <c r="F23" s="170"/>
      <c r="G23" s="171">
        <v>298182.27537915669</v>
      </c>
      <c r="H23" s="172">
        <v>3072006</v>
      </c>
      <c r="I23" s="313">
        <v>21331.68</v>
      </c>
      <c r="J23" s="313">
        <v>0</v>
      </c>
      <c r="K23" s="314">
        <v>0</v>
      </c>
      <c r="L23" s="314">
        <v>0</v>
      </c>
      <c r="M23" s="314">
        <v>6276</v>
      </c>
      <c r="N23" s="173"/>
      <c r="O23" s="173">
        <v>0</v>
      </c>
      <c r="P23" s="173"/>
      <c r="Q23" s="173"/>
      <c r="R23" s="174">
        <v>16966.260000000002</v>
      </c>
      <c r="S23" s="174">
        <v>0</v>
      </c>
      <c r="T23" s="174"/>
      <c r="U23" s="174">
        <v>0</v>
      </c>
      <c r="V23" s="174">
        <v>1921.25</v>
      </c>
      <c r="W23" s="174"/>
      <c r="X23" s="174"/>
      <c r="Y23" s="174"/>
      <c r="Z23" s="174"/>
      <c r="AA23" s="174">
        <v>7083</v>
      </c>
      <c r="AB23" s="174"/>
      <c r="AC23" s="174">
        <v>3526.875</v>
      </c>
      <c r="AD23" s="174"/>
      <c r="AE23" s="174">
        <v>10738</v>
      </c>
      <c r="AF23" s="174">
        <v>1185</v>
      </c>
      <c r="AG23" s="174"/>
      <c r="AH23" s="174">
        <v>420</v>
      </c>
      <c r="AI23" s="174"/>
      <c r="AJ23" s="174"/>
      <c r="AK23" s="268"/>
      <c r="AL23" s="278"/>
      <c r="AM23" s="281">
        <v>367630.3403791567</v>
      </c>
      <c r="AO23" s="311">
        <v>3072006</v>
      </c>
      <c r="AP23" s="21" t="s">
        <v>17</v>
      </c>
    </row>
    <row r="24" spans="1:42" x14ac:dyDescent="0.25">
      <c r="A24" s="168" t="s">
        <v>18</v>
      </c>
      <c r="B24" s="152">
        <v>30005</v>
      </c>
      <c r="C24" s="269">
        <v>3072005</v>
      </c>
      <c r="D24" s="168" t="s">
        <v>18</v>
      </c>
      <c r="E24" s="170">
        <v>359153.53095064353</v>
      </c>
      <c r="F24" s="170"/>
      <c r="G24" s="171">
        <v>359153.53095064353</v>
      </c>
      <c r="H24" s="172">
        <v>3072005</v>
      </c>
      <c r="I24" s="313">
        <v>10678.34</v>
      </c>
      <c r="J24" s="313">
        <v>0</v>
      </c>
      <c r="K24" s="314">
        <v>0</v>
      </c>
      <c r="L24" s="314">
        <v>0</v>
      </c>
      <c r="M24" s="314">
        <v>0</v>
      </c>
      <c r="N24" s="173"/>
      <c r="O24" s="173">
        <v>0</v>
      </c>
      <c r="P24" s="173"/>
      <c r="Q24" s="173"/>
      <c r="R24" s="174">
        <v>33932.49</v>
      </c>
      <c r="S24" s="174">
        <v>0</v>
      </c>
      <c r="T24" s="174"/>
      <c r="U24" s="174">
        <v>0</v>
      </c>
      <c r="V24" s="174">
        <v>3951.25</v>
      </c>
      <c r="W24" s="174"/>
      <c r="X24" s="174"/>
      <c r="Y24" s="174"/>
      <c r="Z24" s="174"/>
      <c r="AA24" s="174">
        <v>7646</v>
      </c>
      <c r="AB24" s="174"/>
      <c r="AC24" s="174">
        <v>9129.375</v>
      </c>
      <c r="AD24" s="174"/>
      <c r="AE24" s="174">
        <v>14102</v>
      </c>
      <c r="AF24" s="174">
        <v>0</v>
      </c>
      <c r="AG24" s="174"/>
      <c r="AH24" s="174">
        <v>0</v>
      </c>
      <c r="AI24" s="174"/>
      <c r="AJ24" s="174"/>
      <c r="AK24" s="268"/>
      <c r="AL24" s="278"/>
      <c r="AM24" s="281">
        <v>438592.98595064355</v>
      </c>
      <c r="AO24" s="311">
        <v>3072005</v>
      </c>
      <c r="AP24" s="21" t="s">
        <v>18</v>
      </c>
    </row>
    <row r="25" spans="1:42" x14ac:dyDescent="0.25">
      <c r="A25" s="168" t="s">
        <v>19</v>
      </c>
      <c r="B25" s="152">
        <v>30006</v>
      </c>
      <c r="C25" s="269">
        <v>3072162</v>
      </c>
      <c r="D25" s="168" t="s">
        <v>19</v>
      </c>
      <c r="E25" s="170">
        <v>627750.42088884604</v>
      </c>
      <c r="F25" s="170"/>
      <c r="G25" s="171">
        <v>627750.42088884604</v>
      </c>
      <c r="H25" s="172">
        <v>3072162</v>
      </c>
      <c r="I25" s="313">
        <v>29329.350000000002</v>
      </c>
      <c r="J25" s="313">
        <v>0</v>
      </c>
      <c r="K25" s="314">
        <v>0</v>
      </c>
      <c r="L25" s="314">
        <v>1873.4</v>
      </c>
      <c r="M25" s="314">
        <v>25693.8</v>
      </c>
      <c r="N25" s="173"/>
      <c r="O25" s="173">
        <v>0</v>
      </c>
      <c r="P25" s="173"/>
      <c r="Q25" s="173"/>
      <c r="R25" s="174">
        <v>31508.760000000002</v>
      </c>
      <c r="S25" s="174">
        <v>0</v>
      </c>
      <c r="T25" s="174"/>
      <c r="U25" s="174">
        <v>0</v>
      </c>
      <c r="V25" s="174">
        <v>3081.25</v>
      </c>
      <c r="W25" s="174"/>
      <c r="X25" s="174"/>
      <c r="Y25" s="174"/>
      <c r="Z25" s="174"/>
      <c r="AA25" s="174">
        <v>8092</v>
      </c>
      <c r="AB25" s="174"/>
      <c r="AC25" s="174">
        <v>6682.5</v>
      </c>
      <c r="AD25" s="174"/>
      <c r="AE25" s="174">
        <v>23408</v>
      </c>
      <c r="AF25" s="174">
        <v>3622</v>
      </c>
      <c r="AG25" s="174"/>
      <c r="AH25" s="174">
        <v>1282</v>
      </c>
      <c r="AI25" s="174"/>
      <c r="AJ25" s="174"/>
      <c r="AK25" s="268"/>
      <c r="AL25" s="278"/>
      <c r="AM25" s="281">
        <v>762323.4808888461</v>
      </c>
      <c r="AO25" s="311">
        <v>3072162</v>
      </c>
      <c r="AP25" s="21" t="s">
        <v>19</v>
      </c>
    </row>
    <row r="26" spans="1:42" x14ac:dyDescent="0.25">
      <c r="A26" s="168" t="s">
        <v>20</v>
      </c>
      <c r="B26" s="152">
        <v>30147</v>
      </c>
      <c r="C26" s="269">
        <v>3075400</v>
      </c>
      <c r="D26" s="168" t="s">
        <v>20</v>
      </c>
      <c r="E26" s="170">
        <v>3144592.0775984181</v>
      </c>
      <c r="F26" s="170"/>
      <c r="G26" s="171">
        <v>3144592.0775984181</v>
      </c>
      <c r="H26" s="172">
        <v>3075400</v>
      </c>
      <c r="I26" s="313">
        <v>39809.299999999996</v>
      </c>
      <c r="J26" s="313">
        <v>0</v>
      </c>
      <c r="K26" s="314">
        <v>0</v>
      </c>
      <c r="L26" s="314">
        <v>0</v>
      </c>
      <c r="M26" s="314">
        <v>0</v>
      </c>
      <c r="N26" s="173"/>
      <c r="O26" s="173">
        <v>431524</v>
      </c>
      <c r="P26" s="173"/>
      <c r="Q26" s="173"/>
      <c r="R26" s="174">
        <v>127803.75</v>
      </c>
      <c r="S26" s="174">
        <v>5040</v>
      </c>
      <c r="T26" s="174"/>
      <c r="U26" s="174">
        <v>2178.7600000000002</v>
      </c>
      <c r="V26" s="174">
        <v>17835</v>
      </c>
      <c r="W26" s="174"/>
      <c r="X26" s="174"/>
      <c r="Y26" s="174"/>
      <c r="Z26" s="174"/>
      <c r="AA26" s="174">
        <v>0</v>
      </c>
      <c r="AB26" s="174"/>
      <c r="AC26" s="174">
        <v>40888.125</v>
      </c>
      <c r="AD26" s="174"/>
      <c r="AE26" s="174">
        <v>128213</v>
      </c>
      <c r="AF26" s="174">
        <v>22931</v>
      </c>
      <c r="AG26" s="174"/>
      <c r="AH26" s="174">
        <v>8116</v>
      </c>
      <c r="AI26" s="174"/>
      <c r="AJ26" s="174"/>
      <c r="AK26" s="268"/>
      <c r="AL26" s="278"/>
      <c r="AM26" s="281">
        <v>3968931.0125984182</v>
      </c>
      <c r="AO26" s="311">
        <v>3075400</v>
      </c>
      <c r="AP26" s="21" t="s">
        <v>20</v>
      </c>
    </row>
    <row r="27" spans="1:42" x14ac:dyDescent="0.25">
      <c r="A27" s="168" t="s">
        <v>21</v>
      </c>
      <c r="B27" s="152">
        <v>0</v>
      </c>
      <c r="C27" s="269">
        <v>3072185</v>
      </c>
      <c r="D27" s="168" t="s">
        <v>21</v>
      </c>
      <c r="E27" s="170">
        <v>0</v>
      </c>
      <c r="F27" s="170"/>
      <c r="G27" s="171">
        <v>0</v>
      </c>
      <c r="H27" s="172">
        <v>3072185</v>
      </c>
      <c r="I27" s="313">
        <v>30287.4</v>
      </c>
      <c r="J27" s="313">
        <v>0</v>
      </c>
      <c r="K27" s="314">
        <v>0</v>
      </c>
      <c r="L27" s="314">
        <v>0</v>
      </c>
      <c r="M27" s="314">
        <v>9275.25</v>
      </c>
      <c r="N27" s="173"/>
      <c r="O27" s="173">
        <v>0</v>
      </c>
      <c r="P27" s="173"/>
      <c r="Q27" s="173"/>
      <c r="R27" s="174">
        <v>0</v>
      </c>
      <c r="S27" s="174">
        <v>0</v>
      </c>
      <c r="T27" s="174"/>
      <c r="U27" s="174">
        <v>0</v>
      </c>
      <c r="V27" s="174">
        <v>0</v>
      </c>
      <c r="W27" s="174"/>
      <c r="X27" s="174"/>
      <c r="Y27" s="174"/>
      <c r="Z27" s="174"/>
      <c r="AA27" s="174">
        <v>0</v>
      </c>
      <c r="AB27" s="174"/>
      <c r="AC27" s="174">
        <v>0</v>
      </c>
      <c r="AD27" s="174"/>
      <c r="AE27" s="174">
        <v>0</v>
      </c>
      <c r="AF27" s="174">
        <v>0</v>
      </c>
      <c r="AG27" s="174"/>
      <c r="AH27" s="174">
        <v>0</v>
      </c>
      <c r="AI27" s="174"/>
      <c r="AJ27" s="174"/>
      <c r="AK27" s="268"/>
      <c r="AL27" s="278"/>
      <c r="AM27" s="281">
        <v>39562.65</v>
      </c>
      <c r="AO27" s="311">
        <v>3072185</v>
      </c>
      <c r="AP27" s="21" t="s">
        <v>21</v>
      </c>
    </row>
    <row r="28" spans="1:42" x14ac:dyDescent="0.25">
      <c r="A28" s="168" t="s">
        <v>22</v>
      </c>
      <c r="B28" s="152">
        <v>30148</v>
      </c>
      <c r="C28" s="269">
        <v>3074603</v>
      </c>
      <c r="D28" s="168" t="s">
        <v>22</v>
      </c>
      <c r="E28" s="170">
        <v>3174591.0845150393</v>
      </c>
      <c r="F28" s="170"/>
      <c r="G28" s="171">
        <v>3174591.0845150393</v>
      </c>
      <c r="H28" s="172">
        <v>3074603</v>
      </c>
      <c r="I28" s="313">
        <v>96399.280000000013</v>
      </c>
      <c r="J28" s="313">
        <v>0</v>
      </c>
      <c r="K28" s="314">
        <v>0</v>
      </c>
      <c r="L28" s="314">
        <v>0</v>
      </c>
      <c r="M28" s="314">
        <v>0</v>
      </c>
      <c r="N28" s="173"/>
      <c r="O28" s="173">
        <v>775396</v>
      </c>
      <c r="P28" s="173"/>
      <c r="Q28" s="173"/>
      <c r="R28" s="174">
        <v>46541.25</v>
      </c>
      <c r="S28" s="174">
        <v>11664</v>
      </c>
      <c r="T28" s="174"/>
      <c r="U28" s="174">
        <v>2378.2600000000002</v>
      </c>
      <c r="V28" s="174">
        <v>7322.5</v>
      </c>
      <c r="W28" s="174"/>
      <c r="X28" s="174"/>
      <c r="Y28" s="174"/>
      <c r="Z28" s="174"/>
      <c r="AA28" s="174">
        <v>0</v>
      </c>
      <c r="AB28" s="174"/>
      <c r="AC28" s="174">
        <v>16891.875</v>
      </c>
      <c r="AD28" s="174"/>
      <c r="AE28" s="174">
        <v>125488</v>
      </c>
      <c r="AF28" s="174">
        <v>43553</v>
      </c>
      <c r="AG28" s="174"/>
      <c r="AH28" s="174">
        <v>15415</v>
      </c>
      <c r="AI28" s="174"/>
      <c r="AJ28" s="174"/>
      <c r="AK28" s="268"/>
      <c r="AL28" s="278"/>
      <c r="AM28" s="281">
        <v>4315640.2495150398</v>
      </c>
      <c r="AO28" s="311">
        <v>3074603</v>
      </c>
      <c r="AP28" s="21" t="s">
        <v>22</v>
      </c>
    </row>
    <row r="29" spans="1:42" x14ac:dyDescent="0.25">
      <c r="A29" s="168" t="s">
        <v>23</v>
      </c>
      <c r="B29" s="152">
        <v>30008</v>
      </c>
      <c r="C29" s="269">
        <v>3077007</v>
      </c>
      <c r="D29" s="168" t="s">
        <v>23</v>
      </c>
      <c r="E29" s="170">
        <v>0</v>
      </c>
      <c r="F29" s="170"/>
      <c r="G29" s="171">
        <v>0</v>
      </c>
      <c r="H29" s="172">
        <v>3077007</v>
      </c>
      <c r="I29" s="313">
        <v>0</v>
      </c>
      <c r="J29" s="313">
        <v>637940.03</v>
      </c>
      <c r="K29" s="314">
        <v>0</v>
      </c>
      <c r="L29" s="314">
        <v>0</v>
      </c>
      <c r="M29" s="314">
        <v>0</v>
      </c>
      <c r="N29" s="173"/>
      <c r="O29" s="173">
        <v>0</v>
      </c>
      <c r="P29" s="173"/>
      <c r="Q29" s="173"/>
      <c r="R29" s="174">
        <v>23544.989999999998</v>
      </c>
      <c r="S29" s="174">
        <v>0</v>
      </c>
      <c r="T29" s="174"/>
      <c r="U29" s="174">
        <v>0</v>
      </c>
      <c r="V29" s="174">
        <v>4132</v>
      </c>
      <c r="W29" s="174"/>
      <c r="X29" s="174"/>
      <c r="Y29" s="174"/>
      <c r="Z29" s="174"/>
      <c r="AA29" s="174">
        <v>7292</v>
      </c>
      <c r="AB29" s="174"/>
      <c r="AC29" s="174">
        <v>12249.375</v>
      </c>
      <c r="AD29" s="174"/>
      <c r="AE29" s="174">
        <v>0</v>
      </c>
      <c r="AF29" s="174">
        <v>0</v>
      </c>
      <c r="AG29" s="174"/>
      <c r="AH29" s="174">
        <v>0</v>
      </c>
      <c r="AI29" s="174"/>
      <c r="AJ29" s="174"/>
      <c r="AK29" s="268"/>
      <c r="AL29" s="278"/>
      <c r="AM29" s="281">
        <v>685158.39500000002</v>
      </c>
      <c r="AO29" s="311">
        <v>3077007</v>
      </c>
      <c r="AP29" s="21" t="s">
        <v>23</v>
      </c>
    </row>
    <row r="30" spans="1:42" x14ac:dyDescent="0.25">
      <c r="A30" s="168" t="s">
        <v>24</v>
      </c>
      <c r="B30" s="152">
        <v>30246</v>
      </c>
      <c r="C30" s="269">
        <v>3073513</v>
      </c>
      <c r="D30" s="168" t="s">
        <v>24</v>
      </c>
      <c r="E30" s="170">
        <v>1287864.9687719299</v>
      </c>
      <c r="F30" s="170"/>
      <c r="G30" s="171">
        <v>1287864.9687719299</v>
      </c>
      <c r="H30" s="172">
        <v>3073513</v>
      </c>
      <c r="I30" s="313">
        <v>62784.469999999994</v>
      </c>
      <c r="J30" s="313">
        <v>0</v>
      </c>
      <c r="K30" s="314">
        <v>0</v>
      </c>
      <c r="L30" s="314">
        <v>2810.1000000000004</v>
      </c>
      <c r="M30" s="314">
        <v>23055.449999999997</v>
      </c>
      <c r="N30" s="173"/>
      <c r="O30" s="173">
        <v>0</v>
      </c>
      <c r="P30" s="173"/>
      <c r="Q30" s="173"/>
      <c r="R30" s="174">
        <v>52629.990000000005</v>
      </c>
      <c r="S30" s="174">
        <v>0</v>
      </c>
      <c r="T30" s="174"/>
      <c r="U30" s="174">
        <v>0</v>
      </c>
      <c r="V30" s="174">
        <v>5473.75</v>
      </c>
      <c r="W30" s="174"/>
      <c r="X30" s="174"/>
      <c r="Y30" s="174"/>
      <c r="Z30" s="174"/>
      <c r="AA30" s="174">
        <v>9658</v>
      </c>
      <c r="AB30" s="174"/>
      <c r="AC30" s="174">
        <v>11998.125</v>
      </c>
      <c r="AD30" s="174"/>
      <c r="AE30" s="174">
        <v>47657</v>
      </c>
      <c r="AF30" s="174">
        <v>4149</v>
      </c>
      <c r="AG30" s="174"/>
      <c r="AH30" s="174">
        <v>1469</v>
      </c>
      <c r="AI30" s="174"/>
      <c r="AJ30" s="174"/>
      <c r="AK30" s="268"/>
      <c r="AL30" s="278"/>
      <c r="AM30" s="281">
        <v>1509549.8537719299</v>
      </c>
      <c r="AO30" s="311">
        <v>3073513</v>
      </c>
      <c r="AP30" s="21" t="s">
        <v>24</v>
      </c>
    </row>
    <row r="31" spans="1:42" x14ac:dyDescent="0.25">
      <c r="A31" s="168" t="s">
        <v>25</v>
      </c>
      <c r="B31" s="152">
        <v>30143</v>
      </c>
      <c r="C31" s="269">
        <v>3072163</v>
      </c>
      <c r="D31" s="168" t="s">
        <v>25</v>
      </c>
      <c r="E31" s="170">
        <v>728016.67240451183</v>
      </c>
      <c r="F31" s="170"/>
      <c r="G31" s="171">
        <v>728016.67240451183</v>
      </c>
      <c r="H31" s="172">
        <v>3072163</v>
      </c>
      <c r="I31" s="313">
        <v>47077.27</v>
      </c>
      <c r="J31" s="313">
        <v>0</v>
      </c>
      <c r="K31" s="314">
        <v>0</v>
      </c>
      <c r="L31" s="314">
        <v>0</v>
      </c>
      <c r="M31" s="314">
        <v>18272.7</v>
      </c>
      <c r="N31" s="173"/>
      <c r="O31" s="173">
        <v>0</v>
      </c>
      <c r="P31" s="173"/>
      <c r="Q31" s="173"/>
      <c r="R31" s="174">
        <v>46397.49</v>
      </c>
      <c r="S31" s="174">
        <v>0</v>
      </c>
      <c r="T31" s="174"/>
      <c r="U31" s="174">
        <v>0</v>
      </c>
      <c r="V31" s="174">
        <v>4567.5</v>
      </c>
      <c r="W31" s="174"/>
      <c r="X31" s="174"/>
      <c r="Y31" s="174"/>
      <c r="Z31" s="174"/>
      <c r="AA31" s="174">
        <v>8208</v>
      </c>
      <c r="AB31" s="174"/>
      <c r="AC31" s="174">
        <v>9753.75</v>
      </c>
      <c r="AD31" s="174"/>
      <c r="AE31" s="174">
        <v>27015</v>
      </c>
      <c r="AF31" s="174">
        <v>2832</v>
      </c>
      <c r="AG31" s="174"/>
      <c r="AH31" s="174">
        <v>1002</v>
      </c>
      <c r="AI31" s="174"/>
      <c r="AJ31" s="174"/>
      <c r="AK31" s="268"/>
      <c r="AL31" s="278"/>
      <c r="AM31" s="281">
        <v>893142.38240451179</v>
      </c>
      <c r="AO31" s="311">
        <v>3072163</v>
      </c>
      <c r="AP31" s="21" t="s">
        <v>25</v>
      </c>
    </row>
    <row r="32" spans="1:42" x14ac:dyDescent="0.25">
      <c r="A32" s="168" t="s">
        <v>26</v>
      </c>
      <c r="B32" s="152">
        <v>30009</v>
      </c>
      <c r="C32" s="269">
        <v>3072088</v>
      </c>
      <c r="D32" s="168" t="s">
        <v>26</v>
      </c>
      <c r="E32" s="170">
        <v>673418.34628368774</v>
      </c>
      <c r="F32" s="170"/>
      <c r="G32" s="171">
        <v>673418.34628368774</v>
      </c>
      <c r="H32" s="172">
        <v>3072088</v>
      </c>
      <c r="I32" s="313">
        <v>48044.160000000003</v>
      </c>
      <c r="J32" s="313">
        <v>0</v>
      </c>
      <c r="K32" s="314">
        <v>67892.06</v>
      </c>
      <c r="L32" s="314">
        <v>0</v>
      </c>
      <c r="M32" s="314">
        <v>13204.2</v>
      </c>
      <c r="N32" s="173"/>
      <c r="O32" s="173">
        <v>0</v>
      </c>
      <c r="P32" s="173"/>
      <c r="Q32" s="173"/>
      <c r="R32" s="174">
        <v>42935.01</v>
      </c>
      <c r="S32" s="174">
        <v>0</v>
      </c>
      <c r="T32" s="174"/>
      <c r="U32" s="174">
        <v>0</v>
      </c>
      <c r="V32" s="174">
        <v>4591</v>
      </c>
      <c r="W32" s="174"/>
      <c r="X32" s="174"/>
      <c r="Y32" s="174"/>
      <c r="Z32" s="174"/>
      <c r="AA32" s="174">
        <v>8083</v>
      </c>
      <c r="AB32" s="174"/>
      <c r="AC32" s="174">
        <v>10524.375</v>
      </c>
      <c r="AD32" s="174"/>
      <c r="AE32" s="174">
        <v>24937</v>
      </c>
      <c r="AF32" s="174">
        <v>2832</v>
      </c>
      <c r="AG32" s="174"/>
      <c r="AH32" s="174">
        <v>1002</v>
      </c>
      <c r="AI32" s="174"/>
      <c r="AJ32" s="174"/>
      <c r="AK32" s="268"/>
      <c r="AL32" s="278"/>
      <c r="AM32" s="281">
        <v>897463.15128368768</v>
      </c>
      <c r="AO32" s="311">
        <v>3072088</v>
      </c>
      <c r="AP32" s="21" t="s">
        <v>26</v>
      </c>
    </row>
    <row r="33" spans="1:42" x14ac:dyDescent="0.25">
      <c r="A33" s="168" t="s">
        <v>27</v>
      </c>
      <c r="B33" s="152">
        <v>30010</v>
      </c>
      <c r="C33" s="269">
        <v>3072164</v>
      </c>
      <c r="D33" s="168" t="s">
        <v>27</v>
      </c>
      <c r="E33" s="170">
        <v>655062.7283929002</v>
      </c>
      <c r="F33" s="170"/>
      <c r="G33" s="171">
        <v>655062.7283929002</v>
      </c>
      <c r="H33" s="172">
        <v>3072164</v>
      </c>
      <c r="I33" s="313">
        <v>29938.97</v>
      </c>
      <c r="J33" s="313">
        <v>0</v>
      </c>
      <c r="K33" s="314">
        <v>0</v>
      </c>
      <c r="L33" s="314">
        <v>0</v>
      </c>
      <c r="M33" s="314">
        <v>22578</v>
      </c>
      <c r="N33" s="173"/>
      <c r="O33" s="173">
        <v>0</v>
      </c>
      <c r="P33" s="173"/>
      <c r="Q33" s="173"/>
      <c r="R33" s="174">
        <v>39818.76</v>
      </c>
      <c r="S33" s="174">
        <v>0</v>
      </c>
      <c r="T33" s="174"/>
      <c r="U33" s="174">
        <v>0</v>
      </c>
      <c r="V33" s="174">
        <v>4096.25</v>
      </c>
      <c r="W33" s="174"/>
      <c r="X33" s="174"/>
      <c r="Y33" s="174"/>
      <c r="Z33" s="174"/>
      <c r="AA33" s="174">
        <v>8087</v>
      </c>
      <c r="AB33" s="174"/>
      <c r="AC33" s="174">
        <v>8842.5</v>
      </c>
      <c r="AD33" s="174"/>
      <c r="AE33" s="174">
        <v>24303</v>
      </c>
      <c r="AF33" s="174">
        <v>3161</v>
      </c>
      <c r="AG33" s="174"/>
      <c r="AH33" s="174">
        <v>1119</v>
      </c>
      <c r="AI33" s="174"/>
      <c r="AJ33" s="174"/>
      <c r="AK33" s="268"/>
      <c r="AL33" s="278"/>
      <c r="AM33" s="281">
        <v>797007.20839290018</v>
      </c>
      <c r="AO33" s="311">
        <v>3072164</v>
      </c>
      <c r="AP33" s="21" t="s">
        <v>27</v>
      </c>
    </row>
    <row r="34" spans="1:42" x14ac:dyDescent="0.25">
      <c r="A34" s="168" t="s">
        <v>28</v>
      </c>
      <c r="B34" s="152">
        <v>30011</v>
      </c>
      <c r="C34" s="269">
        <v>3072165</v>
      </c>
      <c r="D34" s="168" t="s">
        <v>28</v>
      </c>
      <c r="E34" s="170">
        <v>690790.28205515665</v>
      </c>
      <c r="F34" s="170"/>
      <c r="G34" s="171">
        <v>690790.28205515665</v>
      </c>
      <c r="H34" s="172">
        <v>3072165</v>
      </c>
      <c r="I34" s="313">
        <v>12612.36</v>
      </c>
      <c r="J34" s="313">
        <v>0</v>
      </c>
      <c r="K34" s="314">
        <v>0</v>
      </c>
      <c r="L34" s="314">
        <v>3746.8</v>
      </c>
      <c r="M34" s="314">
        <v>16671.75</v>
      </c>
      <c r="N34" s="173"/>
      <c r="O34" s="173">
        <v>0</v>
      </c>
      <c r="P34" s="173"/>
      <c r="Q34" s="173"/>
      <c r="R34" s="174">
        <v>53322.509999999995</v>
      </c>
      <c r="S34" s="174">
        <v>0</v>
      </c>
      <c r="T34" s="174"/>
      <c r="U34" s="174">
        <v>0</v>
      </c>
      <c r="V34" s="174">
        <v>4821.25</v>
      </c>
      <c r="W34" s="174"/>
      <c r="X34" s="174"/>
      <c r="Y34" s="174"/>
      <c r="Z34" s="174"/>
      <c r="AA34" s="174">
        <v>8104</v>
      </c>
      <c r="AB34" s="174"/>
      <c r="AC34" s="174">
        <v>10665</v>
      </c>
      <c r="AD34" s="174"/>
      <c r="AE34" s="174">
        <v>26959</v>
      </c>
      <c r="AF34" s="174">
        <v>2108</v>
      </c>
      <c r="AG34" s="174"/>
      <c r="AH34" s="174">
        <v>746</v>
      </c>
      <c r="AI34" s="174"/>
      <c r="AJ34" s="174"/>
      <c r="AK34" s="268"/>
      <c r="AL34" s="278"/>
      <c r="AM34" s="281">
        <v>830546.9520551567</v>
      </c>
      <c r="AO34" s="311">
        <v>3072165</v>
      </c>
      <c r="AP34" s="21" t="s">
        <v>28</v>
      </c>
    </row>
    <row r="35" spans="1:42" x14ac:dyDescent="0.25">
      <c r="A35" s="168" t="s">
        <v>29</v>
      </c>
      <c r="B35" s="152">
        <v>0</v>
      </c>
      <c r="C35" s="269">
        <v>3074030</v>
      </c>
      <c r="D35" s="168" t="s">
        <v>29</v>
      </c>
      <c r="E35" s="170">
        <v>0</v>
      </c>
      <c r="F35" s="170"/>
      <c r="G35" s="171">
        <v>0</v>
      </c>
      <c r="H35" s="172">
        <v>3074030</v>
      </c>
      <c r="I35" s="313">
        <v>57659.58</v>
      </c>
      <c r="J35" s="313">
        <v>0</v>
      </c>
      <c r="K35" s="314">
        <v>7545</v>
      </c>
      <c r="L35" s="314">
        <v>0</v>
      </c>
      <c r="M35" s="314">
        <v>0</v>
      </c>
      <c r="N35" s="173"/>
      <c r="O35" s="173">
        <v>0</v>
      </c>
      <c r="P35" s="173"/>
      <c r="Q35" s="173"/>
      <c r="R35" s="174">
        <v>0</v>
      </c>
      <c r="S35" s="174">
        <v>0</v>
      </c>
      <c r="T35" s="174"/>
      <c r="U35" s="174">
        <v>0</v>
      </c>
      <c r="V35" s="174">
        <v>0</v>
      </c>
      <c r="W35" s="174"/>
      <c r="X35" s="174"/>
      <c r="Y35" s="174"/>
      <c r="Z35" s="174"/>
      <c r="AA35" s="174">
        <v>0</v>
      </c>
      <c r="AB35" s="174"/>
      <c r="AC35" s="174">
        <v>0</v>
      </c>
      <c r="AD35" s="174"/>
      <c r="AE35" s="174">
        <v>0</v>
      </c>
      <c r="AF35" s="174">
        <v>0</v>
      </c>
      <c r="AG35" s="174"/>
      <c r="AH35" s="174">
        <v>0</v>
      </c>
      <c r="AI35" s="174"/>
      <c r="AJ35" s="174"/>
      <c r="AK35" s="268"/>
      <c r="AL35" s="278"/>
      <c r="AM35" s="281">
        <v>65204.58</v>
      </c>
      <c r="AO35" s="311">
        <v>3074030</v>
      </c>
      <c r="AP35" s="21" t="s">
        <v>29</v>
      </c>
    </row>
    <row r="36" spans="1:42" x14ac:dyDescent="0.25">
      <c r="A36" s="168" t="s">
        <v>30</v>
      </c>
      <c r="B36" s="152">
        <v>0</v>
      </c>
      <c r="C36" s="269">
        <v>3072012</v>
      </c>
      <c r="D36" s="168" t="s">
        <v>30</v>
      </c>
      <c r="E36" s="170">
        <v>0</v>
      </c>
      <c r="F36" s="170"/>
      <c r="G36" s="171">
        <v>0</v>
      </c>
      <c r="H36" s="172">
        <v>3072012</v>
      </c>
      <c r="I36" s="313">
        <v>14670.44</v>
      </c>
      <c r="J36" s="313">
        <v>0</v>
      </c>
      <c r="K36" s="314">
        <v>0</v>
      </c>
      <c r="L36" s="314">
        <v>0</v>
      </c>
      <c r="M36" s="314">
        <v>21422.85</v>
      </c>
      <c r="N36" s="173"/>
      <c r="O36" s="173">
        <v>0</v>
      </c>
      <c r="P36" s="173"/>
      <c r="Q36" s="173"/>
      <c r="R36" s="174">
        <v>0</v>
      </c>
      <c r="S36" s="174">
        <v>0</v>
      </c>
      <c r="T36" s="174"/>
      <c r="U36" s="174">
        <v>0</v>
      </c>
      <c r="V36" s="174">
        <v>0</v>
      </c>
      <c r="W36" s="174"/>
      <c r="X36" s="174"/>
      <c r="Y36" s="174"/>
      <c r="Z36" s="174"/>
      <c r="AA36" s="174">
        <v>0</v>
      </c>
      <c r="AB36" s="174"/>
      <c r="AC36" s="174">
        <v>0</v>
      </c>
      <c r="AD36" s="174"/>
      <c r="AE36" s="174">
        <v>0</v>
      </c>
      <c r="AF36" s="174">
        <v>0</v>
      </c>
      <c r="AG36" s="174"/>
      <c r="AH36" s="174">
        <v>0</v>
      </c>
      <c r="AI36" s="174"/>
      <c r="AJ36" s="174"/>
      <c r="AK36" s="268"/>
      <c r="AL36" s="278"/>
      <c r="AM36" s="281">
        <v>36093.29</v>
      </c>
      <c r="AO36" s="311">
        <v>3072012</v>
      </c>
      <c r="AP36" s="21" t="s">
        <v>30</v>
      </c>
    </row>
    <row r="37" spans="1:42" x14ac:dyDescent="0.25">
      <c r="A37" s="168" t="s">
        <v>31</v>
      </c>
      <c r="B37" s="152">
        <v>0</v>
      </c>
      <c r="C37" s="269">
        <v>3072011</v>
      </c>
      <c r="D37" s="168" t="s">
        <v>31</v>
      </c>
      <c r="E37" s="170">
        <v>0</v>
      </c>
      <c r="F37" s="170"/>
      <c r="G37" s="171">
        <v>0</v>
      </c>
      <c r="H37" s="172">
        <v>3072011</v>
      </c>
      <c r="I37" s="313">
        <v>27800.129999999997</v>
      </c>
      <c r="J37" s="313">
        <v>0</v>
      </c>
      <c r="K37" s="314">
        <v>0</v>
      </c>
      <c r="L37" s="314">
        <v>0</v>
      </c>
      <c r="M37" s="314">
        <v>0</v>
      </c>
      <c r="N37" s="173"/>
      <c r="O37" s="173">
        <v>0</v>
      </c>
      <c r="P37" s="173"/>
      <c r="Q37" s="173"/>
      <c r="R37" s="174">
        <v>0</v>
      </c>
      <c r="S37" s="174">
        <v>0</v>
      </c>
      <c r="T37" s="174"/>
      <c r="U37" s="174">
        <v>0</v>
      </c>
      <c r="V37" s="174">
        <v>0</v>
      </c>
      <c r="W37" s="174"/>
      <c r="X37" s="174"/>
      <c r="Y37" s="174"/>
      <c r="Z37" s="174"/>
      <c r="AA37" s="174">
        <v>0</v>
      </c>
      <c r="AB37" s="174"/>
      <c r="AC37" s="174">
        <v>0</v>
      </c>
      <c r="AD37" s="174"/>
      <c r="AE37" s="174">
        <v>0</v>
      </c>
      <c r="AF37" s="174">
        <v>0</v>
      </c>
      <c r="AG37" s="174"/>
      <c r="AH37" s="174">
        <v>0</v>
      </c>
      <c r="AI37" s="174"/>
      <c r="AJ37" s="174"/>
      <c r="AK37" s="268"/>
      <c r="AL37" s="278"/>
      <c r="AM37" s="281">
        <v>27800.129999999997</v>
      </c>
      <c r="AO37" s="311">
        <v>3072011</v>
      </c>
      <c r="AP37" s="21" t="s">
        <v>31</v>
      </c>
    </row>
    <row r="38" spans="1:42" x14ac:dyDescent="0.25">
      <c r="A38" s="168" t="s">
        <v>32</v>
      </c>
      <c r="B38" s="152">
        <v>30013</v>
      </c>
      <c r="C38" s="269">
        <v>3072092</v>
      </c>
      <c r="D38" s="168" t="s">
        <v>32</v>
      </c>
      <c r="E38" s="170">
        <v>589794.54200139025</v>
      </c>
      <c r="F38" s="170"/>
      <c r="G38" s="171">
        <v>589794.54200139025</v>
      </c>
      <c r="H38" s="172">
        <v>3072092</v>
      </c>
      <c r="I38" s="313">
        <v>12790.98</v>
      </c>
      <c r="J38" s="313">
        <v>0</v>
      </c>
      <c r="K38" s="314">
        <v>0</v>
      </c>
      <c r="L38" s="314">
        <v>0</v>
      </c>
      <c r="M38" s="314">
        <v>63574.25</v>
      </c>
      <c r="N38" s="173"/>
      <c r="O38" s="173">
        <v>0</v>
      </c>
      <c r="P38" s="173"/>
      <c r="Q38" s="173"/>
      <c r="R38" s="174">
        <v>36356.25</v>
      </c>
      <c r="S38" s="174">
        <v>0</v>
      </c>
      <c r="T38" s="174"/>
      <c r="U38" s="174">
        <v>0</v>
      </c>
      <c r="V38" s="174">
        <v>3915</v>
      </c>
      <c r="W38" s="174"/>
      <c r="X38" s="174"/>
      <c r="Y38" s="174"/>
      <c r="Z38" s="174"/>
      <c r="AA38" s="174">
        <v>7825</v>
      </c>
      <c r="AB38" s="174"/>
      <c r="AC38" s="174">
        <v>8673.75</v>
      </c>
      <c r="AD38" s="174"/>
      <c r="AE38" s="174">
        <v>20928</v>
      </c>
      <c r="AF38" s="174">
        <v>1844</v>
      </c>
      <c r="AG38" s="174"/>
      <c r="AH38" s="174">
        <v>653</v>
      </c>
      <c r="AI38" s="174"/>
      <c r="AJ38" s="174"/>
      <c r="AK38" s="268"/>
      <c r="AL38" s="278"/>
      <c r="AM38" s="281">
        <v>746354.77200139023</v>
      </c>
      <c r="AO38" s="311">
        <v>3072092</v>
      </c>
      <c r="AP38" s="21" t="s">
        <v>32</v>
      </c>
    </row>
    <row r="39" spans="1:42" x14ac:dyDescent="0.25">
      <c r="A39" s="168" t="s">
        <v>33</v>
      </c>
      <c r="B39" s="152">
        <v>30014</v>
      </c>
      <c r="C39" s="269">
        <v>3072094</v>
      </c>
      <c r="D39" s="168" t="s">
        <v>33</v>
      </c>
      <c r="E39" s="170">
        <v>600301.94412212411</v>
      </c>
      <c r="F39" s="170"/>
      <c r="G39" s="171">
        <v>600301.94412212411</v>
      </c>
      <c r="H39" s="172">
        <v>3072094</v>
      </c>
      <c r="I39" s="313">
        <v>19497.699999999997</v>
      </c>
      <c r="J39" s="313">
        <v>0</v>
      </c>
      <c r="K39" s="314">
        <v>51359.37</v>
      </c>
      <c r="L39" s="314">
        <v>0</v>
      </c>
      <c r="M39" s="314">
        <v>17227.5</v>
      </c>
      <c r="N39" s="173"/>
      <c r="O39" s="173">
        <v>0</v>
      </c>
      <c r="P39" s="173"/>
      <c r="Q39" s="173"/>
      <c r="R39" s="174">
        <v>39472.5</v>
      </c>
      <c r="S39" s="174">
        <v>0</v>
      </c>
      <c r="T39" s="174"/>
      <c r="U39" s="174">
        <v>0</v>
      </c>
      <c r="V39" s="174">
        <v>4447.5</v>
      </c>
      <c r="W39" s="174"/>
      <c r="X39" s="174"/>
      <c r="Y39" s="174"/>
      <c r="Z39" s="174"/>
      <c r="AA39" s="174">
        <v>7875</v>
      </c>
      <c r="AB39" s="174"/>
      <c r="AC39" s="174">
        <v>9543.75</v>
      </c>
      <c r="AD39" s="174"/>
      <c r="AE39" s="174">
        <v>21839</v>
      </c>
      <c r="AF39" s="174">
        <v>2305</v>
      </c>
      <c r="AG39" s="174"/>
      <c r="AH39" s="174">
        <v>816</v>
      </c>
      <c r="AI39" s="174"/>
      <c r="AJ39" s="174"/>
      <c r="AK39" s="268"/>
      <c r="AL39" s="278"/>
      <c r="AM39" s="281">
        <v>774685.26412212406</v>
      </c>
      <c r="AO39" s="311">
        <v>3072094</v>
      </c>
      <c r="AP39" s="21" t="s">
        <v>33</v>
      </c>
    </row>
    <row r="40" spans="1:42" x14ac:dyDescent="0.25">
      <c r="A40" s="168" t="s">
        <v>34</v>
      </c>
      <c r="B40" s="152">
        <v>0</v>
      </c>
      <c r="C40" s="269">
        <v>3075403</v>
      </c>
      <c r="D40" s="168" t="s">
        <v>34</v>
      </c>
      <c r="E40" s="170">
        <v>0</v>
      </c>
      <c r="F40" s="170"/>
      <c r="G40" s="171">
        <v>0</v>
      </c>
      <c r="H40" s="172">
        <v>3075403</v>
      </c>
      <c r="I40" s="313">
        <v>60609.51</v>
      </c>
      <c r="J40" s="313">
        <v>0</v>
      </c>
      <c r="K40" s="314">
        <v>0</v>
      </c>
      <c r="L40" s="314">
        <v>0</v>
      </c>
      <c r="M40" s="314">
        <v>0</v>
      </c>
      <c r="N40" s="173"/>
      <c r="O40" s="173">
        <v>0</v>
      </c>
      <c r="P40" s="173"/>
      <c r="Q40" s="173"/>
      <c r="R40" s="174">
        <v>0</v>
      </c>
      <c r="S40" s="174">
        <v>0</v>
      </c>
      <c r="T40" s="174"/>
      <c r="U40" s="174">
        <v>0</v>
      </c>
      <c r="V40" s="174">
        <v>0</v>
      </c>
      <c r="W40" s="174"/>
      <c r="X40" s="174"/>
      <c r="Y40" s="174"/>
      <c r="Z40" s="174"/>
      <c r="AA40" s="174">
        <v>0</v>
      </c>
      <c r="AB40" s="174"/>
      <c r="AC40" s="174">
        <v>0</v>
      </c>
      <c r="AD40" s="174"/>
      <c r="AE40" s="174">
        <v>0</v>
      </c>
      <c r="AF40" s="174">
        <v>0</v>
      </c>
      <c r="AG40" s="174"/>
      <c r="AH40" s="174">
        <v>0</v>
      </c>
      <c r="AI40" s="174"/>
      <c r="AJ40" s="174"/>
      <c r="AK40" s="268"/>
      <c r="AL40" s="278"/>
      <c r="AM40" s="281">
        <v>60609.51</v>
      </c>
      <c r="AO40" s="311">
        <v>3075403</v>
      </c>
      <c r="AP40" s="21" t="s">
        <v>34</v>
      </c>
    </row>
    <row r="41" spans="1:42" x14ac:dyDescent="0.25">
      <c r="A41" s="168" t="s">
        <v>35</v>
      </c>
      <c r="B41" s="152">
        <v>30056</v>
      </c>
      <c r="C41" s="269">
        <v>3072166</v>
      </c>
      <c r="D41" s="168" t="s">
        <v>35</v>
      </c>
      <c r="E41" s="170">
        <v>619036.43656398053</v>
      </c>
      <c r="F41" s="170"/>
      <c r="G41" s="171">
        <v>619036.43656398053</v>
      </c>
      <c r="H41" s="172">
        <v>3072166</v>
      </c>
      <c r="I41" s="313">
        <v>18261.78</v>
      </c>
      <c r="J41" s="313">
        <v>0</v>
      </c>
      <c r="K41" s="314">
        <v>0</v>
      </c>
      <c r="L41" s="314">
        <v>0</v>
      </c>
      <c r="M41" s="314">
        <v>29910.75</v>
      </c>
      <c r="N41" s="173"/>
      <c r="O41" s="173">
        <v>0</v>
      </c>
      <c r="P41" s="173"/>
      <c r="Q41" s="173"/>
      <c r="R41" s="174">
        <v>16273.74</v>
      </c>
      <c r="S41" s="174">
        <v>0</v>
      </c>
      <c r="T41" s="174"/>
      <c r="U41" s="174">
        <v>0</v>
      </c>
      <c r="V41" s="174">
        <v>1450</v>
      </c>
      <c r="W41" s="174"/>
      <c r="X41" s="174"/>
      <c r="Y41" s="174"/>
      <c r="Z41" s="174"/>
      <c r="AA41" s="174">
        <v>8096</v>
      </c>
      <c r="AB41" s="174"/>
      <c r="AC41" s="174">
        <v>3071.25</v>
      </c>
      <c r="AD41" s="174"/>
      <c r="AE41" s="174">
        <v>21976</v>
      </c>
      <c r="AF41" s="174">
        <v>4610</v>
      </c>
      <c r="AG41" s="174"/>
      <c r="AH41" s="174">
        <v>1632</v>
      </c>
      <c r="AI41" s="174"/>
      <c r="AJ41" s="174"/>
      <c r="AK41" s="268"/>
      <c r="AL41" s="278"/>
      <c r="AM41" s="281">
        <v>724317.95656398055</v>
      </c>
      <c r="AO41" s="311">
        <v>3072166</v>
      </c>
      <c r="AP41" s="21" t="s">
        <v>35</v>
      </c>
    </row>
    <row r="42" spans="1:42" x14ac:dyDescent="0.25">
      <c r="A42" s="168" t="s">
        <v>36</v>
      </c>
      <c r="B42" s="152">
        <v>0</v>
      </c>
      <c r="C42" s="269">
        <v>3074001</v>
      </c>
      <c r="D42" s="168" t="s">
        <v>36</v>
      </c>
      <c r="E42" s="170">
        <v>0</v>
      </c>
      <c r="F42" s="170"/>
      <c r="G42" s="171">
        <v>0</v>
      </c>
      <c r="H42" s="172">
        <v>3074001</v>
      </c>
      <c r="I42" s="313">
        <v>25693.91</v>
      </c>
      <c r="J42" s="313">
        <v>0</v>
      </c>
      <c r="K42" s="314">
        <v>0</v>
      </c>
      <c r="L42" s="314">
        <v>0</v>
      </c>
      <c r="M42" s="314">
        <v>0</v>
      </c>
      <c r="N42" s="173"/>
      <c r="O42" s="173">
        <v>0</v>
      </c>
      <c r="P42" s="173"/>
      <c r="Q42" s="173"/>
      <c r="R42" s="174">
        <v>0</v>
      </c>
      <c r="S42" s="174">
        <v>0</v>
      </c>
      <c r="T42" s="174"/>
      <c r="U42" s="174">
        <v>0</v>
      </c>
      <c r="V42" s="174">
        <v>0</v>
      </c>
      <c r="W42" s="174"/>
      <c r="X42" s="174"/>
      <c r="Y42" s="174"/>
      <c r="Z42" s="174"/>
      <c r="AA42" s="174">
        <v>0</v>
      </c>
      <c r="AB42" s="174"/>
      <c r="AC42" s="174">
        <v>0</v>
      </c>
      <c r="AD42" s="174"/>
      <c r="AE42" s="174">
        <v>0</v>
      </c>
      <c r="AF42" s="174">
        <v>0</v>
      </c>
      <c r="AG42" s="174"/>
      <c r="AH42" s="174">
        <v>0</v>
      </c>
      <c r="AI42" s="174"/>
      <c r="AJ42" s="174"/>
      <c r="AK42" s="268"/>
      <c r="AL42" s="278"/>
      <c r="AM42" s="281">
        <v>25693.91</v>
      </c>
      <c r="AO42" s="311">
        <v>3074001</v>
      </c>
      <c r="AP42" s="21" t="s">
        <v>36</v>
      </c>
    </row>
    <row r="43" spans="1:42" x14ac:dyDescent="0.25">
      <c r="A43" s="168" t="s">
        <v>37</v>
      </c>
      <c r="B43" s="152">
        <v>30015</v>
      </c>
      <c r="C43" s="269">
        <v>3072022</v>
      </c>
      <c r="D43" s="168" t="s">
        <v>37</v>
      </c>
      <c r="E43" s="170">
        <v>384518.71372576436</v>
      </c>
      <c r="F43" s="170"/>
      <c r="G43" s="171">
        <v>384518.71372576436</v>
      </c>
      <c r="H43" s="172">
        <v>3072022</v>
      </c>
      <c r="I43" s="313">
        <v>18975.18</v>
      </c>
      <c r="J43" s="313">
        <v>0</v>
      </c>
      <c r="K43" s="314">
        <v>0</v>
      </c>
      <c r="L43" s="314">
        <v>0</v>
      </c>
      <c r="M43" s="314">
        <v>0</v>
      </c>
      <c r="N43" s="173"/>
      <c r="O43" s="173">
        <v>0</v>
      </c>
      <c r="P43" s="173"/>
      <c r="Q43" s="173"/>
      <c r="R43" s="174">
        <v>35663.760000000002</v>
      </c>
      <c r="S43" s="174">
        <v>0</v>
      </c>
      <c r="T43" s="174"/>
      <c r="U43" s="174">
        <v>0</v>
      </c>
      <c r="V43" s="174">
        <v>3153.75</v>
      </c>
      <c r="W43" s="174"/>
      <c r="X43" s="174"/>
      <c r="Y43" s="174"/>
      <c r="Z43" s="174"/>
      <c r="AA43" s="174">
        <v>7450</v>
      </c>
      <c r="AB43" s="174"/>
      <c r="AC43" s="174">
        <v>6142.5</v>
      </c>
      <c r="AD43" s="174"/>
      <c r="AE43" s="174">
        <v>15002</v>
      </c>
      <c r="AF43" s="174">
        <v>0</v>
      </c>
      <c r="AG43" s="174"/>
      <c r="AH43" s="174">
        <v>0</v>
      </c>
      <c r="AI43" s="174"/>
      <c r="AJ43" s="174"/>
      <c r="AK43" s="268"/>
      <c r="AL43" s="278"/>
      <c r="AM43" s="281">
        <v>470905.90372576436</v>
      </c>
      <c r="AO43" s="311">
        <v>3072022</v>
      </c>
      <c r="AP43" s="21" t="s">
        <v>37</v>
      </c>
    </row>
    <row r="44" spans="1:42" x14ac:dyDescent="0.25">
      <c r="A44" s="168" t="s">
        <v>38</v>
      </c>
      <c r="B44" s="152">
        <v>30057</v>
      </c>
      <c r="C44" s="269">
        <v>3073510</v>
      </c>
      <c r="D44" s="168" t="s">
        <v>38</v>
      </c>
      <c r="E44" s="170">
        <v>638029.41249692999</v>
      </c>
      <c r="F44" s="170"/>
      <c r="G44" s="171">
        <v>638029.41249692999</v>
      </c>
      <c r="H44" s="172">
        <v>3073510</v>
      </c>
      <c r="I44" s="313">
        <v>20268.97</v>
      </c>
      <c r="J44" s="313">
        <v>0</v>
      </c>
      <c r="K44" s="314">
        <v>0</v>
      </c>
      <c r="L44" s="314">
        <v>0</v>
      </c>
      <c r="M44" s="314">
        <v>17898</v>
      </c>
      <c r="N44" s="173"/>
      <c r="O44" s="173">
        <v>0</v>
      </c>
      <c r="P44" s="173"/>
      <c r="Q44" s="173"/>
      <c r="R44" s="174">
        <v>19043.760000000002</v>
      </c>
      <c r="S44" s="174">
        <v>0</v>
      </c>
      <c r="T44" s="174"/>
      <c r="U44" s="174">
        <v>0</v>
      </c>
      <c r="V44" s="174">
        <v>1776.25</v>
      </c>
      <c r="W44" s="174"/>
      <c r="X44" s="174"/>
      <c r="Y44" s="174"/>
      <c r="Z44" s="174"/>
      <c r="AA44" s="174">
        <v>8162</v>
      </c>
      <c r="AB44" s="174"/>
      <c r="AC44" s="174">
        <v>3780</v>
      </c>
      <c r="AD44" s="174"/>
      <c r="AE44" s="174">
        <v>22921</v>
      </c>
      <c r="AF44" s="174">
        <v>2042</v>
      </c>
      <c r="AG44" s="174"/>
      <c r="AH44" s="174">
        <v>723</v>
      </c>
      <c r="AI44" s="174"/>
      <c r="AJ44" s="174"/>
      <c r="AK44" s="268"/>
      <c r="AL44" s="278"/>
      <c r="AM44" s="281">
        <v>734644.39249692997</v>
      </c>
      <c r="AO44" s="311">
        <v>3073510</v>
      </c>
      <c r="AP44" s="21" t="s">
        <v>38</v>
      </c>
    </row>
    <row r="45" spans="1:42" x14ac:dyDescent="0.25">
      <c r="A45" s="168" t="s">
        <v>39</v>
      </c>
      <c r="B45" s="152">
        <v>30150</v>
      </c>
      <c r="C45" s="269">
        <v>3075402</v>
      </c>
      <c r="D45" s="168" t="s">
        <v>39</v>
      </c>
      <c r="E45" s="170">
        <v>2503158.1107519842</v>
      </c>
      <c r="F45" s="170"/>
      <c r="G45" s="171">
        <v>2503158.1107519842</v>
      </c>
      <c r="H45" s="172">
        <v>3075402</v>
      </c>
      <c r="I45" s="313">
        <v>71506.959999999992</v>
      </c>
      <c r="J45" s="313">
        <v>0</v>
      </c>
      <c r="K45" s="314">
        <v>0</v>
      </c>
      <c r="L45" s="314">
        <v>0</v>
      </c>
      <c r="M45" s="314">
        <v>0</v>
      </c>
      <c r="N45" s="173"/>
      <c r="O45" s="173">
        <v>446483</v>
      </c>
      <c r="P45" s="173"/>
      <c r="Q45" s="173"/>
      <c r="R45" s="174">
        <v>90866.25</v>
      </c>
      <c r="S45" s="174">
        <v>6335</v>
      </c>
      <c r="T45" s="174"/>
      <c r="U45" s="174">
        <v>1956.46</v>
      </c>
      <c r="V45" s="174">
        <v>13920</v>
      </c>
      <c r="W45" s="174"/>
      <c r="X45" s="174"/>
      <c r="Y45" s="174"/>
      <c r="Z45" s="174"/>
      <c r="AA45" s="174">
        <v>0</v>
      </c>
      <c r="AB45" s="174"/>
      <c r="AC45" s="174">
        <v>31961.25</v>
      </c>
      <c r="AD45" s="174"/>
      <c r="AE45" s="174">
        <v>101906</v>
      </c>
      <c r="AF45" s="174">
        <v>23432</v>
      </c>
      <c r="AG45" s="174"/>
      <c r="AH45" s="174">
        <v>8293</v>
      </c>
      <c r="AI45" s="174"/>
      <c r="AJ45" s="174"/>
      <c r="AK45" s="268"/>
      <c r="AL45" s="278"/>
      <c r="AM45" s="281">
        <v>3299818.0307519841</v>
      </c>
      <c r="AO45" s="311">
        <v>3075402</v>
      </c>
      <c r="AP45" s="21" t="s">
        <v>39</v>
      </c>
    </row>
    <row r="46" spans="1:42" x14ac:dyDescent="0.25">
      <c r="A46" s="168" t="s">
        <v>40</v>
      </c>
      <c r="B46" s="152">
        <v>30016</v>
      </c>
      <c r="C46" s="269">
        <v>3074036</v>
      </c>
      <c r="D46" s="168" t="s">
        <v>40</v>
      </c>
      <c r="E46" s="170">
        <v>2551321.6023098798</v>
      </c>
      <c r="F46" s="170"/>
      <c r="G46" s="171">
        <v>2551321.6023098798</v>
      </c>
      <c r="H46" s="172">
        <v>3074036</v>
      </c>
      <c r="I46" s="313">
        <v>129845.44</v>
      </c>
      <c r="J46" s="313">
        <v>0</v>
      </c>
      <c r="K46" s="314">
        <v>38899.820000000007</v>
      </c>
      <c r="L46" s="314">
        <v>0</v>
      </c>
      <c r="M46" s="314">
        <v>0</v>
      </c>
      <c r="N46" s="173"/>
      <c r="O46" s="173">
        <v>527294</v>
      </c>
      <c r="P46" s="173"/>
      <c r="Q46" s="173"/>
      <c r="R46" s="174">
        <v>53682.509999999995</v>
      </c>
      <c r="S46" s="174">
        <v>8760</v>
      </c>
      <c r="T46" s="174"/>
      <c r="U46" s="174">
        <v>2094.3999999999996</v>
      </c>
      <c r="V46" s="174">
        <v>8746.5</v>
      </c>
      <c r="W46" s="174"/>
      <c r="X46" s="174"/>
      <c r="Y46" s="174"/>
      <c r="Z46" s="174"/>
      <c r="AA46" s="174">
        <v>0</v>
      </c>
      <c r="AB46" s="174"/>
      <c r="AC46" s="174">
        <v>20084.0625</v>
      </c>
      <c r="AD46" s="174"/>
      <c r="AE46" s="174">
        <v>104542</v>
      </c>
      <c r="AF46" s="174">
        <v>29350</v>
      </c>
      <c r="AG46" s="174"/>
      <c r="AH46" s="174">
        <v>10388</v>
      </c>
      <c r="AI46" s="174"/>
      <c r="AJ46" s="174"/>
      <c r="AK46" s="268"/>
      <c r="AL46" s="278"/>
      <c r="AM46" s="281">
        <v>3485008.3348098798</v>
      </c>
      <c r="AO46" s="311">
        <v>3074036</v>
      </c>
      <c r="AP46" s="21" t="s">
        <v>40</v>
      </c>
    </row>
    <row r="47" spans="1:42" x14ac:dyDescent="0.25">
      <c r="A47" s="168" t="s">
        <v>41</v>
      </c>
      <c r="B47" s="152">
        <v>0</v>
      </c>
      <c r="C47" s="269">
        <v>3074031</v>
      </c>
      <c r="D47" s="168" t="s">
        <v>41</v>
      </c>
      <c r="E47" s="170">
        <v>0</v>
      </c>
      <c r="F47" s="170"/>
      <c r="G47" s="171">
        <v>0</v>
      </c>
      <c r="H47" s="172">
        <v>3074031</v>
      </c>
      <c r="I47" s="313">
        <v>40937.750000000007</v>
      </c>
      <c r="J47" s="313">
        <v>0</v>
      </c>
      <c r="K47" s="314">
        <v>0</v>
      </c>
      <c r="L47" s="314">
        <v>0</v>
      </c>
      <c r="M47" s="314">
        <v>0</v>
      </c>
      <c r="N47" s="173"/>
      <c r="O47" s="173">
        <v>0</v>
      </c>
      <c r="P47" s="173"/>
      <c r="Q47" s="173"/>
      <c r="R47" s="174">
        <v>0</v>
      </c>
      <c r="S47" s="174">
        <v>0</v>
      </c>
      <c r="T47" s="174"/>
      <c r="U47" s="174">
        <v>0</v>
      </c>
      <c r="V47" s="174">
        <v>0</v>
      </c>
      <c r="W47" s="174"/>
      <c r="X47" s="174"/>
      <c r="Y47" s="174"/>
      <c r="Z47" s="174"/>
      <c r="AA47" s="174">
        <v>0</v>
      </c>
      <c r="AB47" s="174"/>
      <c r="AC47" s="174">
        <v>0</v>
      </c>
      <c r="AD47" s="174"/>
      <c r="AE47" s="174">
        <v>0</v>
      </c>
      <c r="AF47" s="174">
        <v>0</v>
      </c>
      <c r="AG47" s="174"/>
      <c r="AH47" s="174">
        <v>0</v>
      </c>
      <c r="AI47" s="174"/>
      <c r="AJ47" s="174"/>
      <c r="AK47" s="268"/>
      <c r="AL47" s="278"/>
      <c r="AM47" s="281">
        <v>40937.750000000007</v>
      </c>
      <c r="AO47" s="311">
        <v>3074031</v>
      </c>
      <c r="AP47" s="21" t="s">
        <v>41</v>
      </c>
    </row>
    <row r="48" spans="1:42" x14ac:dyDescent="0.25">
      <c r="A48" s="168" t="s">
        <v>42</v>
      </c>
      <c r="B48" s="152">
        <v>30018</v>
      </c>
      <c r="C48" s="269">
        <v>3072180</v>
      </c>
      <c r="D48" s="168" t="s">
        <v>42</v>
      </c>
      <c r="E48" s="170">
        <v>1083532.0313551787</v>
      </c>
      <c r="F48" s="170"/>
      <c r="G48" s="171">
        <v>1083532.0313551787</v>
      </c>
      <c r="H48" s="172">
        <v>3072180</v>
      </c>
      <c r="I48" s="313">
        <v>56425.57</v>
      </c>
      <c r="J48" s="313">
        <v>0</v>
      </c>
      <c r="K48" s="314">
        <v>0</v>
      </c>
      <c r="L48" s="314">
        <v>0</v>
      </c>
      <c r="M48" s="314">
        <v>28235.25</v>
      </c>
      <c r="N48" s="173"/>
      <c r="O48" s="173">
        <v>0</v>
      </c>
      <c r="P48" s="173"/>
      <c r="Q48" s="173"/>
      <c r="R48" s="174">
        <v>59555.009999999995</v>
      </c>
      <c r="S48" s="174">
        <v>0</v>
      </c>
      <c r="T48" s="174"/>
      <c r="U48" s="174">
        <v>0</v>
      </c>
      <c r="V48" s="174">
        <v>5763.75</v>
      </c>
      <c r="W48" s="174"/>
      <c r="X48" s="174"/>
      <c r="Y48" s="174"/>
      <c r="Z48" s="174"/>
      <c r="AA48" s="174">
        <v>8871</v>
      </c>
      <c r="AB48" s="174"/>
      <c r="AC48" s="174">
        <v>12453.75</v>
      </c>
      <c r="AD48" s="174"/>
      <c r="AE48" s="174">
        <v>37759</v>
      </c>
      <c r="AF48" s="174">
        <v>4742</v>
      </c>
      <c r="AG48" s="174"/>
      <c r="AH48" s="174">
        <v>1678</v>
      </c>
      <c r="AI48" s="174"/>
      <c r="AJ48" s="174"/>
      <c r="AK48" s="268"/>
      <c r="AL48" s="278"/>
      <c r="AM48" s="281">
        <v>1299015.3613551788</v>
      </c>
      <c r="AO48" s="311">
        <v>3072180</v>
      </c>
      <c r="AP48" s="21" t="s">
        <v>42</v>
      </c>
    </row>
    <row r="49" spans="1:42" x14ac:dyDescent="0.25">
      <c r="A49" s="168" t="s">
        <v>43</v>
      </c>
      <c r="B49" s="152">
        <v>30019</v>
      </c>
      <c r="C49" s="269">
        <v>3072167</v>
      </c>
      <c r="D49" s="168" t="s">
        <v>43</v>
      </c>
      <c r="E49" s="170">
        <v>1212443.6000000001</v>
      </c>
      <c r="F49" s="170"/>
      <c r="G49" s="171">
        <v>1212443.6000000001</v>
      </c>
      <c r="H49" s="172">
        <v>3072167</v>
      </c>
      <c r="I49" s="313">
        <v>61529.02</v>
      </c>
      <c r="J49" s="313">
        <v>0</v>
      </c>
      <c r="K49" s="314">
        <v>0</v>
      </c>
      <c r="L49" s="314">
        <v>0</v>
      </c>
      <c r="M49" s="314">
        <v>70680.850000000006</v>
      </c>
      <c r="N49" s="173"/>
      <c r="O49" s="173">
        <v>0</v>
      </c>
      <c r="P49" s="173"/>
      <c r="Q49" s="173"/>
      <c r="R49" s="174">
        <v>24930</v>
      </c>
      <c r="S49" s="174">
        <v>0</v>
      </c>
      <c r="T49" s="174"/>
      <c r="U49" s="174">
        <v>0</v>
      </c>
      <c r="V49" s="174">
        <v>2501.25</v>
      </c>
      <c r="W49" s="174"/>
      <c r="X49" s="174"/>
      <c r="Y49" s="174"/>
      <c r="Z49" s="174"/>
      <c r="AA49" s="174">
        <v>9650</v>
      </c>
      <c r="AB49" s="174"/>
      <c r="AC49" s="174">
        <v>5720.625</v>
      </c>
      <c r="AD49" s="174"/>
      <c r="AE49" s="174">
        <v>46611</v>
      </c>
      <c r="AF49" s="174">
        <v>8825</v>
      </c>
      <c r="AG49" s="174"/>
      <c r="AH49" s="174">
        <v>3124</v>
      </c>
      <c r="AI49" s="174"/>
      <c r="AJ49" s="174"/>
      <c r="AK49" s="268"/>
      <c r="AL49" s="278"/>
      <c r="AM49" s="281">
        <v>1446015.3450000002</v>
      </c>
      <c r="AO49" s="311">
        <v>3072167</v>
      </c>
      <c r="AP49" s="21" t="s">
        <v>43</v>
      </c>
    </row>
    <row r="50" spans="1:42" x14ac:dyDescent="0.25">
      <c r="A50" s="168" t="s">
        <v>44</v>
      </c>
      <c r="B50" s="152">
        <v>30020</v>
      </c>
      <c r="C50" s="269">
        <v>3072168</v>
      </c>
      <c r="D50" s="168" t="s">
        <v>44</v>
      </c>
      <c r="E50" s="170">
        <v>1499944.5077395313</v>
      </c>
      <c r="F50" s="170"/>
      <c r="G50" s="171">
        <v>1499944.5077395313</v>
      </c>
      <c r="H50" s="172">
        <v>3072168</v>
      </c>
      <c r="I50" s="313">
        <v>61316.929999999993</v>
      </c>
      <c r="J50" s="313">
        <v>0</v>
      </c>
      <c r="K50" s="314">
        <v>12087.91</v>
      </c>
      <c r="L50" s="314">
        <v>0</v>
      </c>
      <c r="M50" s="314">
        <v>35218.050000000003</v>
      </c>
      <c r="N50" s="173"/>
      <c r="O50" s="173">
        <v>0</v>
      </c>
      <c r="P50" s="173"/>
      <c r="Q50" s="173"/>
      <c r="R50" s="174">
        <v>103875</v>
      </c>
      <c r="S50" s="174">
        <v>0</v>
      </c>
      <c r="T50" s="174"/>
      <c r="U50" s="174">
        <v>0</v>
      </c>
      <c r="V50" s="174">
        <v>11307.25</v>
      </c>
      <c r="W50" s="174"/>
      <c r="X50" s="174"/>
      <c r="Y50" s="174"/>
      <c r="Z50" s="174"/>
      <c r="AA50" s="174">
        <v>9662</v>
      </c>
      <c r="AB50" s="174"/>
      <c r="AC50" s="174">
        <v>24268.125</v>
      </c>
      <c r="AD50" s="174"/>
      <c r="AE50" s="174">
        <v>53350</v>
      </c>
      <c r="AF50" s="174">
        <v>5203</v>
      </c>
      <c r="AG50" s="174"/>
      <c r="AH50" s="174">
        <v>1841</v>
      </c>
      <c r="AI50" s="174"/>
      <c r="AJ50" s="174"/>
      <c r="AK50" s="268"/>
      <c r="AL50" s="278"/>
      <c r="AM50" s="281">
        <v>1818073.7727395315</v>
      </c>
      <c r="AO50" s="311">
        <v>3072168</v>
      </c>
      <c r="AP50" s="21" t="s">
        <v>44</v>
      </c>
    </row>
    <row r="51" spans="1:42" x14ac:dyDescent="0.25">
      <c r="A51" s="168" t="s">
        <v>45</v>
      </c>
      <c r="B51" s="152">
        <v>30022</v>
      </c>
      <c r="C51" s="269">
        <v>3072187</v>
      </c>
      <c r="D51" s="168" t="s">
        <v>45</v>
      </c>
      <c r="E51" s="170">
        <v>1121640.4813018502</v>
      </c>
      <c r="F51" s="170"/>
      <c r="G51" s="171">
        <v>1121640.4813018502</v>
      </c>
      <c r="H51" s="172">
        <v>3072187</v>
      </c>
      <c r="I51" s="313">
        <v>51475.839999999997</v>
      </c>
      <c r="J51" s="313">
        <v>0</v>
      </c>
      <c r="K51" s="314">
        <v>0</v>
      </c>
      <c r="L51" s="314">
        <v>0</v>
      </c>
      <c r="M51" s="314">
        <v>28147.05</v>
      </c>
      <c r="N51" s="173"/>
      <c r="O51" s="173">
        <v>0</v>
      </c>
      <c r="P51" s="173"/>
      <c r="Q51" s="173"/>
      <c r="R51" s="174">
        <v>61286.25</v>
      </c>
      <c r="S51" s="174">
        <v>0</v>
      </c>
      <c r="T51" s="174"/>
      <c r="U51" s="174">
        <v>0</v>
      </c>
      <c r="V51" s="174">
        <v>6090</v>
      </c>
      <c r="W51" s="174"/>
      <c r="X51" s="174"/>
      <c r="Y51" s="174"/>
      <c r="Z51" s="174"/>
      <c r="AA51" s="174">
        <v>9137</v>
      </c>
      <c r="AB51" s="174"/>
      <c r="AC51" s="174">
        <v>13533.75</v>
      </c>
      <c r="AD51" s="174"/>
      <c r="AE51" s="174">
        <v>42430</v>
      </c>
      <c r="AF51" s="174">
        <v>4544</v>
      </c>
      <c r="AG51" s="174"/>
      <c r="AH51" s="174">
        <v>1608</v>
      </c>
      <c r="AI51" s="174"/>
      <c r="AJ51" s="174"/>
      <c r="AK51" s="268"/>
      <c r="AL51" s="278"/>
      <c r="AM51" s="281">
        <v>1339892.3713018503</v>
      </c>
      <c r="AO51" s="311">
        <v>3072187</v>
      </c>
      <c r="AP51" s="21" t="s">
        <v>45</v>
      </c>
    </row>
    <row r="52" spans="1:42" x14ac:dyDescent="0.25">
      <c r="A52" s="168" t="s">
        <v>46</v>
      </c>
      <c r="B52" s="152">
        <v>30151</v>
      </c>
      <c r="C52" s="269">
        <v>3075401</v>
      </c>
      <c r="D52" s="168" t="s">
        <v>46</v>
      </c>
      <c r="E52" s="170">
        <v>3389566.60926734</v>
      </c>
      <c r="F52" s="170"/>
      <c r="G52" s="171">
        <v>3389566.60926734</v>
      </c>
      <c r="H52" s="172">
        <v>3075401</v>
      </c>
      <c r="I52" s="313">
        <v>59120.73000000001</v>
      </c>
      <c r="J52" s="313">
        <v>0</v>
      </c>
      <c r="K52" s="314">
        <v>26277</v>
      </c>
      <c r="L52" s="314">
        <v>0</v>
      </c>
      <c r="M52" s="314">
        <v>0</v>
      </c>
      <c r="N52" s="173"/>
      <c r="O52" s="173">
        <v>904037</v>
      </c>
      <c r="P52" s="173"/>
      <c r="Q52" s="173"/>
      <c r="R52" s="174">
        <v>111797.49</v>
      </c>
      <c r="S52" s="174">
        <v>12251</v>
      </c>
      <c r="T52" s="174"/>
      <c r="U52" s="174">
        <v>2227.7799999999997</v>
      </c>
      <c r="V52" s="174">
        <v>15890.75</v>
      </c>
      <c r="W52" s="174"/>
      <c r="X52" s="174"/>
      <c r="Y52" s="174"/>
      <c r="Z52" s="174"/>
      <c r="AA52" s="174">
        <v>0</v>
      </c>
      <c r="AB52" s="174"/>
      <c r="AC52" s="174">
        <v>36520.3125</v>
      </c>
      <c r="AD52" s="174"/>
      <c r="AE52" s="174">
        <v>135687</v>
      </c>
      <c r="AF52" s="174">
        <v>49339</v>
      </c>
      <c r="AG52" s="174"/>
      <c r="AH52" s="174">
        <v>17462</v>
      </c>
      <c r="AI52" s="174"/>
      <c r="AJ52" s="174"/>
      <c r="AK52" s="268"/>
      <c r="AL52" s="278"/>
      <c r="AM52" s="281">
        <v>4760176.67176734</v>
      </c>
      <c r="AO52" s="311">
        <v>3075401</v>
      </c>
      <c r="AP52" s="21" t="s">
        <v>46</v>
      </c>
    </row>
    <row r="53" spans="1:42" x14ac:dyDescent="0.25">
      <c r="A53" s="168" t="s">
        <v>47</v>
      </c>
      <c r="B53" s="152">
        <v>30024</v>
      </c>
      <c r="C53" s="269">
        <v>3072169</v>
      </c>
      <c r="D53" s="168" t="s">
        <v>47</v>
      </c>
      <c r="E53" s="170">
        <v>925265.29654594371</v>
      </c>
      <c r="F53" s="170"/>
      <c r="G53" s="171">
        <v>925265.29654594371</v>
      </c>
      <c r="H53" s="172">
        <v>3072169</v>
      </c>
      <c r="I53" s="313">
        <v>15004.84</v>
      </c>
      <c r="J53" s="313">
        <v>0</v>
      </c>
      <c r="K53" s="314">
        <v>0</v>
      </c>
      <c r="L53" s="314">
        <v>0</v>
      </c>
      <c r="M53" s="314">
        <v>18911.25</v>
      </c>
      <c r="N53" s="173"/>
      <c r="O53" s="173">
        <v>0</v>
      </c>
      <c r="P53" s="173"/>
      <c r="Q53" s="173"/>
      <c r="R53" s="174">
        <v>41203.74</v>
      </c>
      <c r="S53" s="174">
        <v>0</v>
      </c>
      <c r="T53" s="174"/>
      <c r="U53" s="174">
        <v>0</v>
      </c>
      <c r="V53" s="174">
        <v>3951.25</v>
      </c>
      <c r="W53" s="174"/>
      <c r="X53" s="174"/>
      <c r="Y53" s="174"/>
      <c r="Z53" s="174"/>
      <c r="AA53" s="174">
        <v>8658</v>
      </c>
      <c r="AB53" s="174"/>
      <c r="AC53" s="174">
        <v>8842.5</v>
      </c>
      <c r="AD53" s="174"/>
      <c r="AE53" s="174">
        <v>32439</v>
      </c>
      <c r="AF53" s="174">
        <v>2832</v>
      </c>
      <c r="AG53" s="174"/>
      <c r="AH53" s="174">
        <v>1002</v>
      </c>
      <c r="AI53" s="174"/>
      <c r="AJ53" s="174"/>
      <c r="AK53" s="268"/>
      <c r="AL53" s="278"/>
      <c r="AM53" s="281">
        <v>1058109.8765459438</v>
      </c>
      <c r="AO53" s="311">
        <v>3072169</v>
      </c>
      <c r="AP53" s="21" t="s">
        <v>47</v>
      </c>
    </row>
    <row r="54" spans="1:42" x14ac:dyDescent="0.25">
      <c r="A54" s="168" t="s">
        <v>49</v>
      </c>
      <c r="B54" s="152">
        <v>30058</v>
      </c>
      <c r="C54" s="269">
        <v>3072150</v>
      </c>
      <c r="D54" s="168" t="s">
        <v>49</v>
      </c>
      <c r="E54" s="170">
        <v>692824.15921311476</v>
      </c>
      <c r="F54" s="170"/>
      <c r="G54" s="171">
        <v>692824.15921311476</v>
      </c>
      <c r="H54" s="172">
        <v>3072150</v>
      </c>
      <c r="I54" s="313">
        <v>13574.260000000002</v>
      </c>
      <c r="J54" s="313">
        <v>0</v>
      </c>
      <c r="K54" s="314">
        <v>0</v>
      </c>
      <c r="L54" s="314">
        <v>0</v>
      </c>
      <c r="M54" s="314">
        <v>30436.05</v>
      </c>
      <c r="N54" s="173"/>
      <c r="O54" s="173">
        <v>0</v>
      </c>
      <c r="P54" s="173"/>
      <c r="Q54" s="173"/>
      <c r="R54" s="174">
        <v>33586.26</v>
      </c>
      <c r="S54" s="174">
        <v>0</v>
      </c>
      <c r="T54" s="174"/>
      <c r="U54" s="174">
        <v>0</v>
      </c>
      <c r="V54" s="174">
        <v>3262.5</v>
      </c>
      <c r="W54" s="174"/>
      <c r="X54" s="174"/>
      <c r="Y54" s="174"/>
      <c r="Z54" s="174"/>
      <c r="AA54" s="174">
        <v>8162</v>
      </c>
      <c r="AB54" s="174"/>
      <c r="AC54" s="174">
        <v>7053.75</v>
      </c>
      <c r="AD54" s="174"/>
      <c r="AE54" s="174">
        <v>25390</v>
      </c>
      <c r="AF54" s="174">
        <v>4544</v>
      </c>
      <c r="AG54" s="174"/>
      <c r="AH54" s="174">
        <v>1608</v>
      </c>
      <c r="AI54" s="174"/>
      <c r="AJ54" s="174"/>
      <c r="AK54" s="268"/>
      <c r="AL54" s="278"/>
      <c r="AM54" s="281">
        <v>820440.97921311483</v>
      </c>
      <c r="AO54" s="311">
        <v>3072150</v>
      </c>
      <c r="AP54" s="21" t="s">
        <v>49</v>
      </c>
    </row>
    <row r="55" spans="1:42" x14ac:dyDescent="0.25">
      <c r="A55" s="168" t="s">
        <v>50</v>
      </c>
      <c r="B55" s="152">
        <v>30027</v>
      </c>
      <c r="C55" s="269">
        <v>3072170</v>
      </c>
      <c r="D55" s="168" t="s">
        <v>50</v>
      </c>
      <c r="E55" s="170">
        <v>671337.67356274603</v>
      </c>
      <c r="F55" s="170"/>
      <c r="G55" s="171">
        <v>671337.67356274603</v>
      </c>
      <c r="H55" s="172">
        <v>3072170</v>
      </c>
      <c r="I55" s="313">
        <v>29088.63</v>
      </c>
      <c r="J55" s="313">
        <v>0</v>
      </c>
      <c r="K55" s="314">
        <v>29105.760000000002</v>
      </c>
      <c r="L55" s="314">
        <v>0</v>
      </c>
      <c r="M55" s="314">
        <v>22436.55</v>
      </c>
      <c r="N55" s="173"/>
      <c r="O55" s="173">
        <v>0</v>
      </c>
      <c r="P55" s="173"/>
      <c r="Q55" s="173"/>
      <c r="R55" s="174">
        <v>45358.74</v>
      </c>
      <c r="S55" s="174">
        <v>0</v>
      </c>
      <c r="T55" s="174"/>
      <c r="U55" s="174">
        <v>0</v>
      </c>
      <c r="V55" s="174">
        <v>4205</v>
      </c>
      <c r="W55" s="174"/>
      <c r="X55" s="174"/>
      <c r="Y55" s="174"/>
      <c r="Z55" s="174"/>
      <c r="AA55" s="174">
        <v>8008</v>
      </c>
      <c r="AB55" s="174"/>
      <c r="AC55" s="174">
        <v>9382.5</v>
      </c>
      <c r="AD55" s="174"/>
      <c r="AE55" s="174">
        <v>24456</v>
      </c>
      <c r="AF55" s="174">
        <v>2437</v>
      </c>
      <c r="AG55" s="174"/>
      <c r="AH55" s="174">
        <v>862</v>
      </c>
      <c r="AI55" s="174"/>
      <c r="AJ55" s="174"/>
      <c r="AK55" s="268"/>
      <c r="AL55" s="278"/>
      <c r="AM55" s="281">
        <v>846677.85356274596</v>
      </c>
      <c r="AO55" s="311">
        <v>3072170</v>
      </c>
      <c r="AP55" s="21" t="s">
        <v>50</v>
      </c>
    </row>
    <row r="56" spans="1:42" x14ac:dyDescent="0.25">
      <c r="A56" s="168" t="s">
        <v>51</v>
      </c>
      <c r="B56" s="152">
        <v>30028</v>
      </c>
      <c r="C56" s="269">
        <v>3072151</v>
      </c>
      <c r="D56" s="168" t="s">
        <v>51</v>
      </c>
      <c r="E56" s="170">
        <v>693973.67812343175</v>
      </c>
      <c r="F56" s="170"/>
      <c r="G56" s="171">
        <v>693973.67812343175</v>
      </c>
      <c r="H56" s="172">
        <v>3072151</v>
      </c>
      <c r="I56" s="313">
        <v>29896.09</v>
      </c>
      <c r="J56" s="313">
        <v>0</v>
      </c>
      <c r="K56" s="314">
        <v>0</v>
      </c>
      <c r="L56" s="314">
        <v>0</v>
      </c>
      <c r="M56" s="314">
        <v>9558</v>
      </c>
      <c r="N56" s="173"/>
      <c r="O56" s="173">
        <v>0</v>
      </c>
      <c r="P56" s="173"/>
      <c r="Q56" s="173"/>
      <c r="R56" s="174">
        <v>35663.760000000002</v>
      </c>
      <c r="S56" s="174">
        <v>0</v>
      </c>
      <c r="T56" s="174"/>
      <c r="U56" s="174">
        <v>0</v>
      </c>
      <c r="V56" s="174">
        <v>4241.25</v>
      </c>
      <c r="W56" s="174"/>
      <c r="X56" s="174"/>
      <c r="Y56" s="174"/>
      <c r="Z56" s="174"/>
      <c r="AA56" s="174">
        <v>8517</v>
      </c>
      <c r="AB56" s="174"/>
      <c r="AC56" s="174">
        <v>9382.5</v>
      </c>
      <c r="AD56" s="174"/>
      <c r="AE56" s="174">
        <v>26765</v>
      </c>
      <c r="AF56" s="174">
        <v>1712</v>
      </c>
      <c r="AG56" s="174"/>
      <c r="AH56" s="174">
        <v>606</v>
      </c>
      <c r="AI56" s="174"/>
      <c r="AJ56" s="174"/>
      <c r="AK56" s="268"/>
      <c r="AL56" s="278"/>
      <c r="AM56" s="281">
        <v>820315.27812343172</v>
      </c>
      <c r="AO56" s="311">
        <v>3072151</v>
      </c>
      <c r="AP56" s="21" t="s">
        <v>51</v>
      </c>
    </row>
    <row r="57" spans="1:42" x14ac:dyDescent="0.25">
      <c r="A57" s="168" t="s">
        <v>52</v>
      </c>
      <c r="B57" s="152">
        <v>30426</v>
      </c>
      <c r="C57" s="269">
        <v>3072000</v>
      </c>
      <c r="D57" s="168" t="s">
        <v>52</v>
      </c>
      <c r="E57" s="170">
        <v>647608.87987380906</v>
      </c>
      <c r="F57" s="170"/>
      <c r="G57" s="171">
        <v>647608.87987380906</v>
      </c>
      <c r="H57" s="172">
        <v>3072000</v>
      </c>
      <c r="I57" s="313">
        <v>24670.52</v>
      </c>
      <c r="J57" s="313">
        <v>0</v>
      </c>
      <c r="K57" s="314">
        <v>0</v>
      </c>
      <c r="L57" s="314">
        <v>0</v>
      </c>
      <c r="M57" s="314">
        <v>39677.699999999997</v>
      </c>
      <c r="N57" s="173"/>
      <c r="O57" s="173">
        <v>0</v>
      </c>
      <c r="P57" s="173"/>
      <c r="Q57" s="173"/>
      <c r="R57" s="174">
        <v>18351.239999999998</v>
      </c>
      <c r="S57" s="174">
        <v>0</v>
      </c>
      <c r="T57" s="174"/>
      <c r="U57" s="174">
        <v>0</v>
      </c>
      <c r="V57" s="174">
        <v>2320</v>
      </c>
      <c r="W57" s="174"/>
      <c r="X57" s="174"/>
      <c r="Y57" s="174"/>
      <c r="Z57" s="174"/>
      <c r="AA57" s="174">
        <v>8250</v>
      </c>
      <c r="AB57" s="174"/>
      <c r="AC57" s="174">
        <v>4944.375</v>
      </c>
      <c r="AD57" s="174"/>
      <c r="AE57" s="174">
        <v>23501</v>
      </c>
      <c r="AF57" s="174">
        <v>2108</v>
      </c>
      <c r="AG57" s="174"/>
      <c r="AH57" s="174">
        <v>746</v>
      </c>
      <c r="AI57" s="174"/>
      <c r="AJ57" s="174"/>
      <c r="AK57" s="268"/>
      <c r="AL57" s="278"/>
      <c r="AM57" s="281">
        <v>772177.71487380902</v>
      </c>
      <c r="AO57" s="311">
        <v>3072000</v>
      </c>
      <c r="AP57" s="21" t="s">
        <v>52</v>
      </c>
    </row>
    <row r="58" spans="1:42" x14ac:dyDescent="0.25">
      <c r="A58" s="168" t="s">
        <v>53</v>
      </c>
      <c r="B58" s="152">
        <v>30142</v>
      </c>
      <c r="C58" s="269">
        <v>3072171</v>
      </c>
      <c r="D58" s="168" t="s">
        <v>53</v>
      </c>
      <c r="E58" s="170">
        <v>1123021.4672625032</v>
      </c>
      <c r="F58" s="170"/>
      <c r="G58" s="171">
        <v>1123021.4672625032</v>
      </c>
      <c r="H58" s="172">
        <v>3072171</v>
      </c>
      <c r="I58" s="313">
        <v>40122.11</v>
      </c>
      <c r="J58" s="313">
        <v>0</v>
      </c>
      <c r="K58" s="314">
        <v>0</v>
      </c>
      <c r="L58" s="314">
        <v>0</v>
      </c>
      <c r="M58" s="314">
        <v>28647.599999999999</v>
      </c>
      <c r="N58" s="173"/>
      <c r="O58" s="173">
        <v>0</v>
      </c>
      <c r="P58" s="173"/>
      <c r="Q58" s="173"/>
      <c r="R58" s="174">
        <v>47436.24</v>
      </c>
      <c r="S58" s="174">
        <v>0</v>
      </c>
      <c r="T58" s="174"/>
      <c r="U58" s="174">
        <v>0</v>
      </c>
      <c r="V58" s="174">
        <v>4458.75</v>
      </c>
      <c r="W58" s="174"/>
      <c r="X58" s="174"/>
      <c r="Y58" s="174"/>
      <c r="Z58" s="174"/>
      <c r="AA58" s="174">
        <v>9467</v>
      </c>
      <c r="AB58" s="174"/>
      <c r="AC58" s="174">
        <v>9838.125</v>
      </c>
      <c r="AD58" s="174"/>
      <c r="AE58" s="174">
        <v>41094</v>
      </c>
      <c r="AF58" s="174">
        <v>4347</v>
      </c>
      <c r="AG58" s="174"/>
      <c r="AH58" s="174">
        <v>1538</v>
      </c>
      <c r="AI58" s="174"/>
      <c r="AJ58" s="174"/>
      <c r="AK58" s="268"/>
      <c r="AL58" s="278"/>
      <c r="AM58" s="281">
        <v>1309970.2922625032</v>
      </c>
      <c r="AO58" s="311">
        <v>3072171</v>
      </c>
      <c r="AP58" s="21" t="s">
        <v>53</v>
      </c>
    </row>
    <row r="59" spans="1:42" x14ac:dyDescent="0.25">
      <c r="A59" s="168" t="s">
        <v>54</v>
      </c>
      <c r="B59" s="152">
        <v>30029</v>
      </c>
      <c r="C59" s="269">
        <v>3077012</v>
      </c>
      <c r="D59" s="168" t="s">
        <v>54</v>
      </c>
      <c r="E59" s="170">
        <v>0</v>
      </c>
      <c r="F59" s="170"/>
      <c r="G59" s="171">
        <v>0</v>
      </c>
      <c r="H59" s="172">
        <v>3077012</v>
      </c>
      <c r="I59" s="313">
        <v>0</v>
      </c>
      <c r="J59" s="313">
        <v>444719.17000000004</v>
      </c>
      <c r="K59" s="314">
        <v>0</v>
      </c>
      <c r="L59" s="314">
        <v>0</v>
      </c>
      <c r="M59" s="314">
        <v>0</v>
      </c>
      <c r="N59" s="173"/>
      <c r="O59" s="173">
        <v>0</v>
      </c>
      <c r="P59" s="173"/>
      <c r="Q59" s="173"/>
      <c r="R59" s="174">
        <v>16636.260000000002</v>
      </c>
      <c r="S59" s="174">
        <v>0</v>
      </c>
      <c r="T59" s="174"/>
      <c r="U59" s="174">
        <v>1064.98</v>
      </c>
      <c r="V59" s="174">
        <v>3697.5</v>
      </c>
      <c r="W59" s="174"/>
      <c r="X59" s="174"/>
      <c r="Y59" s="174"/>
      <c r="Z59" s="174"/>
      <c r="AA59" s="174">
        <v>6821</v>
      </c>
      <c r="AB59" s="174"/>
      <c r="AC59" s="174">
        <v>10839.375</v>
      </c>
      <c r="AD59" s="174"/>
      <c r="AE59" s="174">
        <v>0</v>
      </c>
      <c r="AF59" s="174">
        <v>0</v>
      </c>
      <c r="AG59" s="174"/>
      <c r="AH59" s="174">
        <v>0</v>
      </c>
      <c r="AI59" s="174"/>
      <c r="AJ59" s="174"/>
      <c r="AK59" s="268"/>
      <c r="AL59" s="278"/>
      <c r="AM59" s="281">
        <v>483778.28500000003</v>
      </c>
      <c r="AO59" s="311">
        <v>3077012</v>
      </c>
      <c r="AP59" s="21" t="s">
        <v>54</v>
      </c>
    </row>
    <row r="60" spans="1:42" x14ac:dyDescent="0.25">
      <c r="A60" s="168" t="s">
        <v>55</v>
      </c>
      <c r="B60" s="152">
        <v>30030</v>
      </c>
      <c r="C60" s="269">
        <v>3072153</v>
      </c>
      <c r="D60" s="168" t="s">
        <v>55</v>
      </c>
      <c r="E60" s="170">
        <v>671457.0643543764</v>
      </c>
      <c r="F60" s="170"/>
      <c r="G60" s="171">
        <v>671457.0643543764</v>
      </c>
      <c r="H60" s="172">
        <v>3072153</v>
      </c>
      <c r="I60" s="313">
        <v>17038.07</v>
      </c>
      <c r="J60" s="313">
        <v>0</v>
      </c>
      <c r="K60" s="314">
        <v>0</v>
      </c>
      <c r="L60" s="314">
        <v>0</v>
      </c>
      <c r="M60" s="314">
        <v>10203</v>
      </c>
      <c r="N60" s="173"/>
      <c r="O60" s="173">
        <v>0</v>
      </c>
      <c r="P60" s="173"/>
      <c r="Q60" s="173"/>
      <c r="R60" s="174">
        <v>53668.740000000005</v>
      </c>
      <c r="S60" s="174">
        <v>0</v>
      </c>
      <c r="T60" s="174"/>
      <c r="U60" s="174">
        <v>0</v>
      </c>
      <c r="V60" s="174">
        <v>5111.25</v>
      </c>
      <c r="W60" s="174"/>
      <c r="X60" s="174"/>
      <c r="Y60" s="174"/>
      <c r="Z60" s="174"/>
      <c r="AA60" s="174">
        <v>7808</v>
      </c>
      <c r="AB60" s="174"/>
      <c r="AC60" s="174">
        <v>10378.125</v>
      </c>
      <c r="AD60" s="174"/>
      <c r="AE60" s="174">
        <v>25341</v>
      </c>
      <c r="AF60" s="174">
        <v>1647</v>
      </c>
      <c r="AG60" s="174"/>
      <c r="AH60" s="174">
        <v>583</v>
      </c>
      <c r="AI60" s="174"/>
      <c r="AJ60" s="174"/>
      <c r="AK60" s="268"/>
      <c r="AL60" s="278"/>
      <c r="AM60" s="281">
        <v>803235.24935437646</v>
      </c>
      <c r="AO60" s="311">
        <v>3072153</v>
      </c>
      <c r="AP60" s="21" t="s">
        <v>55</v>
      </c>
    </row>
    <row r="61" spans="1:42" x14ac:dyDescent="0.25">
      <c r="A61" s="168" t="s">
        <v>56</v>
      </c>
      <c r="B61" s="152">
        <v>30059</v>
      </c>
      <c r="C61" s="269">
        <v>3072173</v>
      </c>
      <c r="D61" s="168" t="s">
        <v>56</v>
      </c>
      <c r="E61" s="170">
        <v>925409.26091135852</v>
      </c>
      <c r="F61" s="170"/>
      <c r="G61" s="171">
        <v>925409.26091135852</v>
      </c>
      <c r="H61" s="172">
        <v>3072173</v>
      </c>
      <c r="I61" s="313">
        <v>27660.639999999999</v>
      </c>
      <c r="J61" s="313">
        <v>0</v>
      </c>
      <c r="K61" s="314">
        <v>0</v>
      </c>
      <c r="L61" s="314">
        <v>0</v>
      </c>
      <c r="M61" s="314">
        <v>22423.65</v>
      </c>
      <c r="N61" s="173"/>
      <c r="O61" s="173">
        <v>0</v>
      </c>
      <c r="P61" s="173"/>
      <c r="Q61" s="173"/>
      <c r="R61" s="174">
        <v>55746.240000000005</v>
      </c>
      <c r="S61" s="174">
        <v>0</v>
      </c>
      <c r="T61" s="174"/>
      <c r="U61" s="174">
        <v>0</v>
      </c>
      <c r="V61" s="174">
        <v>5582.5</v>
      </c>
      <c r="W61" s="174"/>
      <c r="X61" s="174"/>
      <c r="Y61" s="174"/>
      <c r="Z61" s="174"/>
      <c r="AA61" s="174">
        <v>8750</v>
      </c>
      <c r="AB61" s="174"/>
      <c r="AC61" s="174">
        <v>12166.875</v>
      </c>
      <c r="AD61" s="174"/>
      <c r="AE61" s="174">
        <v>34540</v>
      </c>
      <c r="AF61" s="174">
        <v>3754</v>
      </c>
      <c r="AG61" s="174"/>
      <c r="AH61" s="174">
        <v>1329</v>
      </c>
      <c r="AI61" s="174"/>
      <c r="AJ61" s="174"/>
      <c r="AK61" s="268"/>
      <c r="AL61" s="278"/>
      <c r="AM61" s="281">
        <v>1097362.1659113585</v>
      </c>
      <c r="AO61" s="311">
        <v>3072173</v>
      </c>
      <c r="AP61" s="21" t="s">
        <v>56</v>
      </c>
    </row>
    <row r="62" spans="1:42" x14ac:dyDescent="0.25">
      <c r="A62" s="168" t="s">
        <v>57</v>
      </c>
      <c r="B62" s="152">
        <v>30060</v>
      </c>
      <c r="C62" s="269">
        <v>3072174</v>
      </c>
      <c r="D62" s="168" t="s">
        <v>57</v>
      </c>
      <c r="E62" s="170">
        <v>903829.25551867893</v>
      </c>
      <c r="F62" s="170"/>
      <c r="G62" s="171">
        <v>903829.25551867893</v>
      </c>
      <c r="H62" s="172">
        <v>3072174</v>
      </c>
      <c r="I62" s="313">
        <v>61727.46</v>
      </c>
      <c r="J62" s="313">
        <v>0</v>
      </c>
      <c r="K62" s="314">
        <v>0</v>
      </c>
      <c r="L62" s="314">
        <v>0</v>
      </c>
      <c r="M62" s="314">
        <v>27432.9</v>
      </c>
      <c r="N62" s="173"/>
      <c r="O62" s="173">
        <v>0</v>
      </c>
      <c r="P62" s="173"/>
      <c r="Q62" s="173"/>
      <c r="R62" s="174">
        <v>20428.739999999998</v>
      </c>
      <c r="S62" s="174">
        <v>0</v>
      </c>
      <c r="T62" s="174"/>
      <c r="U62" s="174">
        <v>0</v>
      </c>
      <c r="V62" s="174">
        <v>2283.75</v>
      </c>
      <c r="W62" s="174"/>
      <c r="X62" s="174"/>
      <c r="Y62" s="174"/>
      <c r="Z62" s="174"/>
      <c r="AA62" s="174">
        <v>8875</v>
      </c>
      <c r="AB62" s="174"/>
      <c r="AC62" s="174">
        <v>4944.375</v>
      </c>
      <c r="AD62" s="174"/>
      <c r="AE62" s="174">
        <v>33815</v>
      </c>
      <c r="AF62" s="174">
        <v>3425</v>
      </c>
      <c r="AG62" s="174"/>
      <c r="AH62" s="174">
        <v>1212</v>
      </c>
      <c r="AI62" s="174"/>
      <c r="AJ62" s="174"/>
      <c r="AK62" s="268"/>
      <c r="AL62" s="278"/>
      <c r="AM62" s="281">
        <v>1067973.4805186789</v>
      </c>
      <c r="AO62" s="311">
        <v>3072174</v>
      </c>
      <c r="AP62" s="21" t="s">
        <v>57</v>
      </c>
    </row>
    <row r="63" spans="1:42" x14ac:dyDescent="0.25">
      <c r="A63" s="168" t="s">
        <v>58</v>
      </c>
      <c r="B63" s="152">
        <v>30031</v>
      </c>
      <c r="C63" s="269">
        <v>3077010</v>
      </c>
      <c r="D63" s="168" t="s">
        <v>58</v>
      </c>
      <c r="E63" s="170">
        <v>0</v>
      </c>
      <c r="F63" s="170"/>
      <c r="G63" s="171">
        <v>0</v>
      </c>
      <c r="H63" s="172">
        <v>3077010</v>
      </c>
      <c r="I63" s="313">
        <v>0</v>
      </c>
      <c r="J63" s="313">
        <v>755298.09</v>
      </c>
      <c r="K63" s="314">
        <v>0</v>
      </c>
      <c r="L63" s="314">
        <v>0</v>
      </c>
      <c r="M63" s="314">
        <v>0</v>
      </c>
      <c r="N63" s="173"/>
      <c r="O63" s="173">
        <v>0</v>
      </c>
      <c r="P63" s="173"/>
      <c r="Q63" s="173"/>
      <c r="R63" s="174">
        <v>17312.489999999998</v>
      </c>
      <c r="S63" s="174">
        <v>0</v>
      </c>
      <c r="T63" s="174"/>
      <c r="U63" s="174">
        <v>0</v>
      </c>
      <c r="V63" s="174">
        <v>3117.5</v>
      </c>
      <c r="W63" s="174"/>
      <c r="X63" s="174"/>
      <c r="Y63" s="174"/>
      <c r="Z63" s="174"/>
      <c r="AA63" s="174">
        <v>7183</v>
      </c>
      <c r="AB63" s="174"/>
      <c r="AC63" s="174">
        <v>8239.6875</v>
      </c>
      <c r="AD63" s="174"/>
      <c r="AE63" s="174">
        <v>0</v>
      </c>
      <c r="AF63" s="174">
        <v>0</v>
      </c>
      <c r="AG63" s="174"/>
      <c r="AH63" s="174">
        <v>0</v>
      </c>
      <c r="AI63" s="174"/>
      <c r="AJ63" s="174"/>
      <c r="AK63" s="268"/>
      <c r="AL63" s="278"/>
      <c r="AM63" s="281">
        <v>791150.76749999996</v>
      </c>
      <c r="AO63" s="311">
        <v>3077010</v>
      </c>
      <c r="AP63" s="21" t="s">
        <v>58</v>
      </c>
    </row>
    <row r="64" spans="1:42" x14ac:dyDescent="0.25">
      <c r="A64" s="168" t="s">
        <v>60</v>
      </c>
      <c r="B64" s="152">
        <v>30033</v>
      </c>
      <c r="C64" s="269">
        <v>3072076</v>
      </c>
      <c r="D64" s="168" t="s">
        <v>60</v>
      </c>
      <c r="E64" s="170">
        <v>662186.19058365421</v>
      </c>
      <c r="F64" s="170"/>
      <c r="G64" s="171">
        <v>662186.19058365421</v>
      </c>
      <c r="H64" s="172">
        <v>3072076</v>
      </c>
      <c r="I64" s="313">
        <v>18564.25</v>
      </c>
      <c r="J64" s="313">
        <v>0</v>
      </c>
      <c r="K64" s="314">
        <v>0</v>
      </c>
      <c r="L64" s="314">
        <v>0</v>
      </c>
      <c r="M64" s="314">
        <v>19465.5</v>
      </c>
      <c r="N64" s="173"/>
      <c r="O64" s="173">
        <v>0</v>
      </c>
      <c r="P64" s="173"/>
      <c r="Q64" s="173"/>
      <c r="R64" s="174">
        <v>42242.49</v>
      </c>
      <c r="S64" s="174">
        <v>0</v>
      </c>
      <c r="T64" s="174"/>
      <c r="U64" s="174">
        <v>0</v>
      </c>
      <c r="V64" s="174">
        <v>4350</v>
      </c>
      <c r="W64" s="174"/>
      <c r="X64" s="174"/>
      <c r="Y64" s="174"/>
      <c r="Z64" s="174"/>
      <c r="AA64" s="174">
        <v>7954</v>
      </c>
      <c r="AB64" s="174"/>
      <c r="AC64" s="174">
        <v>9551.25</v>
      </c>
      <c r="AD64" s="174"/>
      <c r="AE64" s="174">
        <v>25019</v>
      </c>
      <c r="AF64" s="174">
        <v>2437</v>
      </c>
      <c r="AG64" s="174"/>
      <c r="AH64" s="174">
        <v>862</v>
      </c>
      <c r="AI64" s="174"/>
      <c r="AJ64" s="174"/>
      <c r="AK64" s="268"/>
      <c r="AL64" s="278"/>
      <c r="AM64" s="281">
        <v>792631.6805836542</v>
      </c>
      <c r="AO64" s="311">
        <v>3072076</v>
      </c>
      <c r="AP64" s="21" t="s">
        <v>60</v>
      </c>
    </row>
    <row r="65" spans="1:42" x14ac:dyDescent="0.25">
      <c r="A65" s="168" t="s">
        <v>61</v>
      </c>
      <c r="B65" s="152">
        <v>30034</v>
      </c>
      <c r="C65" s="269">
        <v>3072182</v>
      </c>
      <c r="D65" s="168" t="s">
        <v>61</v>
      </c>
      <c r="E65" s="170">
        <v>936982.91935573914</v>
      </c>
      <c r="F65" s="170"/>
      <c r="G65" s="171">
        <v>936982.91935573914</v>
      </c>
      <c r="H65" s="172">
        <v>3072182</v>
      </c>
      <c r="I65" s="313">
        <v>34822.61</v>
      </c>
      <c r="J65" s="313">
        <v>0</v>
      </c>
      <c r="K65" s="314">
        <v>0</v>
      </c>
      <c r="L65" s="314">
        <v>0</v>
      </c>
      <c r="M65" s="314">
        <v>19002.3</v>
      </c>
      <c r="N65" s="173"/>
      <c r="O65" s="173">
        <v>0</v>
      </c>
      <c r="P65" s="173"/>
      <c r="Q65" s="173"/>
      <c r="R65" s="174">
        <v>34278.75</v>
      </c>
      <c r="S65" s="174">
        <v>0</v>
      </c>
      <c r="T65" s="174"/>
      <c r="U65" s="174">
        <v>0</v>
      </c>
      <c r="V65" s="174">
        <v>3443.75</v>
      </c>
      <c r="W65" s="174"/>
      <c r="X65" s="174"/>
      <c r="Y65" s="174"/>
      <c r="Z65" s="174"/>
      <c r="AA65" s="174">
        <v>8896</v>
      </c>
      <c r="AB65" s="174"/>
      <c r="AC65" s="174">
        <v>7509.375</v>
      </c>
      <c r="AD65" s="174"/>
      <c r="AE65" s="174">
        <v>35070</v>
      </c>
      <c r="AF65" s="174">
        <v>3425</v>
      </c>
      <c r="AG65" s="174"/>
      <c r="AH65" s="174">
        <v>1212</v>
      </c>
      <c r="AI65" s="174"/>
      <c r="AJ65" s="174"/>
      <c r="AK65" s="268"/>
      <c r="AL65" s="278"/>
      <c r="AM65" s="281">
        <v>1084642.7043557391</v>
      </c>
      <c r="AO65" s="311">
        <v>3072182</v>
      </c>
      <c r="AP65" s="21" t="s">
        <v>61</v>
      </c>
    </row>
    <row r="66" spans="1:42" x14ac:dyDescent="0.25">
      <c r="A66" s="168" t="s">
        <v>62</v>
      </c>
      <c r="B66" s="152">
        <v>30061</v>
      </c>
      <c r="C66" s="269">
        <v>3073500</v>
      </c>
      <c r="D66" s="168" t="s">
        <v>62</v>
      </c>
      <c r="E66" s="170">
        <v>587774.4897750864</v>
      </c>
      <c r="F66" s="170"/>
      <c r="G66" s="171">
        <v>587774.4897750864</v>
      </c>
      <c r="H66" s="172">
        <v>3073500</v>
      </c>
      <c r="I66" s="313">
        <v>6588.8899999999994</v>
      </c>
      <c r="J66" s="313">
        <v>0</v>
      </c>
      <c r="K66" s="314">
        <v>0</v>
      </c>
      <c r="L66" s="314">
        <v>0</v>
      </c>
      <c r="M66" s="314">
        <v>11736</v>
      </c>
      <c r="N66" s="173"/>
      <c r="O66" s="173">
        <v>0</v>
      </c>
      <c r="P66" s="173"/>
      <c r="Q66" s="173"/>
      <c r="R66" s="174">
        <v>12465</v>
      </c>
      <c r="S66" s="174">
        <v>0</v>
      </c>
      <c r="T66" s="174"/>
      <c r="U66" s="174">
        <v>0</v>
      </c>
      <c r="V66" s="174">
        <v>1051.25</v>
      </c>
      <c r="W66" s="174"/>
      <c r="X66" s="174"/>
      <c r="Y66" s="174"/>
      <c r="Z66" s="174"/>
      <c r="AA66" s="174">
        <v>8017</v>
      </c>
      <c r="AB66" s="174"/>
      <c r="AC66" s="174">
        <v>2446.875</v>
      </c>
      <c r="AD66" s="174"/>
      <c r="AE66" s="174">
        <v>21337</v>
      </c>
      <c r="AF66" s="174">
        <v>1383</v>
      </c>
      <c r="AG66" s="174"/>
      <c r="AH66" s="174">
        <v>490</v>
      </c>
      <c r="AI66" s="174"/>
      <c r="AJ66" s="174"/>
      <c r="AK66" s="268"/>
      <c r="AL66" s="278"/>
      <c r="AM66" s="281">
        <v>653289.50477508642</v>
      </c>
      <c r="AO66" s="311">
        <v>3073500</v>
      </c>
      <c r="AP66" s="21" t="s">
        <v>62</v>
      </c>
    </row>
    <row r="67" spans="1:42" x14ac:dyDescent="0.25">
      <c r="A67" s="168" t="s">
        <v>63</v>
      </c>
      <c r="B67" s="152">
        <v>30418</v>
      </c>
      <c r="C67" s="269">
        <v>3073512</v>
      </c>
      <c r="D67" s="168" t="s">
        <v>141</v>
      </c>
      <c r="E67" s="170">
        <v>658718.88261332328</v>
      </c>
      <c r="F67" s="170"/>
      <c r="G67" s="171">
        <v>658718.88261332328</v>
      </c>
      <c r="H67" s="172">
        <v>3073512</v>
      </c>
      <c r="I67" s="313">
        <v>1714.2600000000029</v>
      </c>
      <c r="J67" s="313">
        <v>0</v>
      </c>
      <c r="K67" s="314">
        <v>0</v>
      </c>
      <c r="L67" s="314">
        <v>0</v>
      </c>
      <c r="M67" s="314">
        <v>18394.95</v>
      </c>
      <c r="N67" s="173"/>
      <c r="O67" s="173">
        <v>0</v>
      </c>
      <c r="P67" s="173"/>
      <c r="Q67" s="173"/>
      <c r="R67" s="174">
        <v>36356.25</v>
      </c>
      <c r="S67" s="174">
        <v>0</v>
      </c>
      <c r="T67" s="174"/>
      <c r="U67" s="174">
        <v>0</v>
      </c>
      <c r="V67" s="174">
        <v>3190</v>
      </c>
      <c r="W67" s="174"/>
      <c r="X67" s="174"/>
      <c r="Y67" s="174"/>
      <c r="Z67" s="174"/>
      <c r="AA67" s="174">
        <v>8104</v>
      </c>
      <c r="AB67" s="174"/>
      <c r="AC67" s="174">
        <v>7306.875</v>
      </c>
      <c r="AD67" s="174"/>
      <c r="AE67" s="174">
        <v>24675</v>
      </c>
      <c r="AF67" s="174">
        <v>2832</v>
      </c>
      <c r="AG67" s="174"/>
      <c r="AH67" s="174">
        <v>1002</v>
      </c>
      <c r="AI67" s="174"/>
      <c r="AJ67" s="174"/>
      <c r="AK67" s="268"/>
      <c r="AL67" s="278"/>
      <c r="AM67" s="281">
        <v>762294.21761332324</v>
      </c>
      <c r="AO67" s="311">
        <v>3073512</v>
      </c>
      <c r="AP67" s="21" t="s">
        <v>141</v>
      </c>
    </row>
    <row r="68" spans="1:42" x14ac:dyDescent="0.25">
      <c r="A68" s="168" t="s">
        <v>64</v>
      </c>
      <c r="B68" s="152">
        <v>30035</v>
      </c>
      <c r="C68" s="269">
        <v>3072046</v>
      </c>
      <c r="D68" s="168" t="s">
        <v>64</v>
      </c>
      <c r="E68" s="170">
        <v>908574.82498086116</v>
      </c>
      <c r="F68" s="170"/>
      <c r="G68" s="171">
        <v>908574.82498086116</v>
      </c>
      <c r="H68" s="172">
        <v>3072046</v>
      </c>
      <c r="I68" s="313">
        <v>37851.949999999997</v>
      </c>
      <c r="J68" s="313">
        <v>0</v>
      </c>
      <c r="K68" s="314">
        <v>0</v>
      </c>
      <c r="L68" s="314">
        <v>0</v>
      </c>
      <c r="M68" s="314">
        <v>24516</v>
      </c>
      <c r="N68" s="173"/>
      <c r="O68" s="173">
        <v>0</v>
      </c>
      <c r="P68" s="173"/>
      <c r="Q68" s="173"/>
      <c r="R68" s="174">
        <v>38433.75</v>
      </c>
      <c r="S68" s="174">
        <v>0</v>
      </c>
      <c r="T68" s="174"/>
      <c r="U68" s="174">
        <v>0</v>
      </c>
      <c r="V68" s="174">
        <v>3915</v>
      </c>
      <c r="W68" s="174"/>
      <c r="X68" s="174"/>
      <c r="Y68" s="174"/>
      <c r="Z68" s="174"/>
      <c r="AA68" s="174">
        <v>8846</v>
      </c>
      <c r="AB68" s="174"/>
      <c r="AC68" s="174">
        <v>8133.75</v>
      </c>
      <c r="AD68" s="174"/>
      <c r="AE68" s="174">
        <v>34456</v>
      </c>
      <c r="AF68" s="174">
        <v>3491</v>
      </c>
      <c r="AG68" s="174"/>
      <c r="AH68" s="174">
        <v>1235</v>
      </c>
      <c r="AI68" s="174"/>
      <c r="AJ68" s="174"/>
      <c r="AK68" s="268"/>
      <c r="AL68" s="278"/>
      <c r="AM68" s="281">
        <v>1069453.2749808612</v>
      </c>
      <c r="AO68" s="311">
        <v>3072046</v>
      </c>
      <c r="AP68" s="21" t="s">
        <v>64</v>
      </c>
    </row>
    <row r="69" spans="1:42" x14ac:dyDescent="0.25">
      <c r="A69" s="168" t="s">
        <v>65</v>
      </c>
      <c r="B69" s="152">
        <v>30141</v>
      </c>
      <c r="C69" s="269">
        <v>3072115</v>
      </c>
      <c r="D69" s="168" t="s">
        <v>65</v>
      </c>
      <c r="E69" s="170">
        <v>663365.74201027048</v>
      </c>
      <c r="F69" s="170"/>
      <c r="G69" s="171">
        <v>663365.74201027048</v>
      </c>
      <c r="H69" s="172">
        <v>3072115</v>
      </c>
      <c r="I69" s="313">
        <v>34803.129999999997</v>
      </c>
      <c r="J69" s="313">
        <v>0</v>
      </c>
      <c r="K69" s="314">
        <v>0</v>
      </c>
      <c r="L69" s="314">
        <v>0</v>
      </c>
      <c r="M69" s="314">
        <v>0</v>
      </c>
      <c r="N69" s="173"/>
      <c r="O69" s="173">
        <v>0</v>
      </c>
      <c r="P69" s="173"/>
      <c r="Q69" s="173"/>
      <c r="R69" s="174">
        <v>33932.49</v>
      </c>
      <c r="S69" s="174">
        <v>0</v>
      </c>
      <c r="T69" s="174"/>
      <c r="U69" s="174">
        <v>0</v>
      </c>
      <c r="V69" s="174">
        <v>3008.75</v>
      </c>
      <c r="W69" s="174"/>
      <c r="X69" s="174"/>
      <c r="Y69" s="174"/>
      <c r="Z69" s="174"/>
      <c r="AA69" s="174">
        <v>8125</v>
      </c>
      <c r="AB69" s="174"/>
      <c r="AC69" s="174">
        <v>6226.875</v>
      </c>
      <c r="AD69" s="174"/>
      <c r="AE69" s="174">
        <v>24221</v>
      </c>
      <c r="AF69" s="174">
        <v>0</v>
      </c>
      <c r="AG69" s="174"/>
      <c r="AH69" s="174">
        <v>0</v>
      </c>
      <c r="AI69" s="174"/>
      <c r="AJ69" s="174"/>
      <c r="AK69" s="268"/>
      <c r="AL69" s="278"/>
      <c r="AM69" s="281">
        <v>773682.98701027047</v>
      </c>
      <c r="AO69" s="311">
        <v>3072115</v>
      </c>
      <c r="AP69" s="21" t="s">
        <v>65</v>
      </c>
    </row>
    <row r="70" spans="1:42" x14ac:dyDescent="0.25">
      <c r="A70" s="168" t="s">
        <v>66</v>
      </c>
      <c r="B70" s="152">
        <v>30152</v>
      </c>
      <c r="C70" s="269">
        <v>3075404</v>
      </c>
      <c r="D70" s="168" t="s">
        <v>66</v>
      </c>
      <c r="E70" s="170">
        <v>1631194.3918203597</v>
      </c>
      <c r="F70" s="170"/>
      <c r="G70" s="171">
        <v>1631194.3918203597</v>
      </c>
      <c r="H70" s="172">
        <v>3075404</v>
      </c>
      <c r="I70" s="313">
        <v>30778.859999999997</v>
      </c>
      <c r="J70" s="313">
        <v>0</v>
      </c>
      <c r="K70" s="314">
        <v>0</v>
      </c>
      <c r="L70" s="314">
        <v>0</v>
      </c>
      <c r="M70" s="314">
        <v>0</v>
      </c>
      <c r="N70" s="173"/>
      <c r="O70" s="173">
        <v>274281</v>
      </c>
      <c r="P70" s="173"/>
      <c r="Q70" s="173"/>
      <c r="R70" s="174">
        <v>67965</v>
      </c>
      <c r="S70" s="174">
        <v>7021</v>
      </c>
      <c r="T70" s="174"/>
      <c r="U70" s="174">
        <v>1624.7199999999998</v>
      </c>
      <c r="V70" s="174">
        <v>9243.75</v>
      </c>
      <c r="W70" s="174"/>
      <c r="X70" s="174"/>
      <c r="Y70" s="174"/>
      <c r="Z70" s="174"/>
      <c r="AA70" s="174">
        <v>0</v>
      </c>
      <c r="AB70" s="174"/>
      <c r="AC70" s="174">
        <v>21211.875</v>
      </c>
      <c r="AD70" s="174"/>
      <c r="AE70" s="174">
        <v>65790</v>
      </c>
      <c r="AF70" s="174">
        <v>14832</v>
      </c>
      <c r="AG70" s="174"/>
      <c r="AH70" s="174">
        <v>5249</v>
      </c>
      <c r="AI70" s="174"/>
      <c r="AJ70" s="174"/>
      <c r="AK70" s="268"/>
      <c r="AL70" s="278"/>
      <c r="AM70" s="281">
        <v>2129191.5968203596</v>
      </c>
      <c r="AO70" s="311">
        <v>3075404</v>
      </c>
      <c r="AP70" s="21" t="s">
        <v>66</v>
      </c>
    </row>
    <row r="71" spans="1:42" x14ac:dyDescent="0.25">
      <c r="A71" s="168" t="s">
        <v>67</v>
      </c>
      <c r="B71" s="152">
        <v>30062</v>
      </c>
      <c r="C71" s="269">
        <v>3072175</v>
      </c>
      <c r="D71" s="168" t="s">
        <v>67</v>
      </c>
      <c r="E71" s="170">
        <v>639663.658045977</v>
      </c>
      <c r="F71" s="170"/>
      <c r="G71" s="171">
        <v>639663.658045977</v>
      </c>
      <c r="H71" s="172">
        <v>3072175</v>
      </c>
      <c r="I71" s="313">
        <v>43761.729999999996</v>
      </c>
      <c r="J71" s="313">
        <v>0</v>
      </c>
      <c r="K71" s="314">
        <v>0</v>
      </c>
      <c r="L71" s="314">
        <v>0</v>
      </c>
      <c r="M71" s="314">
        <v>19563</v>
      </c>
      <c r="N71" s="173"/>
      <c r="O71" s="173">
        <v>0</v>
      </c>
      <c r="P71" s="173"/>
      <c r="Q71" s="173"/>
      <c r="R71" s="174">
        <v>28738.739999999998</v>
      </c>
      <c r="S71" s="174">
        <v>0</v>
      </c>
      <c r="T71" s="174"/>
      <c r="U71" s="174">
        <v>0</v>
      </c>
      <c r="V71" s="174">
        <v>2900</v>
      </c>
      <c r="W71" s="174"/>
      <c r="X71" s="174"/>
      <c r="Y71" s="174"/>
      <c r="Z71" s="174"/>
      <c r="AA71" s="174">
        <v>8221</v>
      </c>
      <c r="AB71" s="174"/>
      <c r="AC71" s="174">
        <v>5940</v>
      </c>
      <c r="AD71" s="174"/>
      <c r="AE71" s="174">
        <v>24534</v>
      </c>
      <c r="AF71" s="174">
        <v>2634</v>
      </c>
      <c r="AG71" s="174"/>
      <c r="AH71" s="174">
        <v>932</v>
      </c>
      <c r="AI71" s="174"/>
      <c r="AJ71" s="174"/>
      <c r="AK71" s="268"/>
      <c r="AL71" s="278"/>
      <c r="AM71" s="281">
        <v>776888.12804597698</v>
      </c>
      <c r="AO71" s="311">
        <v>3072175</v>
      </c>
      <c r="AP71" s="21" t="s">
        <v>67</v>
      </c>
    </row>
    <row r="72" spans="1:42" x14ac:dyDescent="0.25">
      <c r="A72" s="168" t="s">
        <v>68</v>
      </c>
      <c r="B72" s="152">
        <v>30036</v>
      </c>
      <c r="C72" s="269">
        <v>3072033</v>
      </c>
      <c r="D72" s="168" t="s">
        <v>68</v>
      </c>
      <c r="E72" s="170">
        <v>563262.30380183156</v>
      </c>
      <c r="F72" s="170"/>
      <c r="G72" s="171">
        <v>563262.30380183156</v>
      </c>
      <c r="H72" s="172">
        <v>3072033</v>
      </c>
      <c r="I72" s="313">
        <v>37766.660000000003</v>
      </c>
      <c r="J72" s="313">
        <v>0</v>
      </c>
      <c r="K72" s="314">
        <v>0</v>
      </c>
      <c r="L72" s="314">
        <v>0</v>
      </c>
      <c r="M72" s="314">
        <v>15318.9</v>
      </c>
      <c r="N72" s="173"/>
      <c r="O72" s="173">
        <v>0</v>
      </c>
      <c r="P72" s="173"/>
      <c r="Q72" s="173"/>
      <c r="R72" s="174">
        <v>35663.760000000002</v>
      </c>
      <c r="S72" s="174">
        <v>0</v>
      </c>
      <c r="T72" s="174"/>
      <c r="U72" s="174">
        <v>0</v>
      </c>
      <c r="V72" s="174">
        <v>4241.25</v>
      </c>
      <c r="W72" s="174"/>
      <c r="X72" s="174"/>
      <c r="Y72" s="174"/>
      <c r="Z72" s="174"/>
      <c r="AA72" s="174">
        <v>7921</v>
      </c>
      <c r="AB72" s="174"/>
      <c r="AC72" s="174">
        <v>8758.125</v>
      </c>
      <c r="AD72" s="174"/>
      <c r="AE72" s="174">
        <v>21253</v>
      </c>
      <c r="AF72" s="174">
        <v>1778</v>
      </c>
      <c r="AG72" s="174"/>
      <c r="AH72" s="174">
        <v>629</v>
      </c>
      <c r="AI72" s="174"/>
      <c r="AJ72" s="174"/>
      <c r="AK72" s="268"/>
      <c r="AL72" s="278"/>
      <c r="AM72" s="281">
        <v>696591.99880183162</v>
      </c>
      <c r="AO72" s="311">
        <v>3072033</v>
      </c>
      <c r="AP72" s="21" t="s">
        <v>68</v>
      </c>
    </row>
    <row r="73" spans="1:42" x14ac:dyDescent="0.25">
      <c r="A73" s="168" t="s">
        <v>69</v>
      </c>
      <c r="B73" s="152">
        <v>30140</v>
      </c>
      <c r="C73" s="269">
        <v>3073503</v>
      </c>
      <c r="D73" s="168" t="s">
        <v>69</v>
      </c>
      <c r="E73" s="170">
        <v>666606.35474577406</v>
      </c>
      <c r="F73" s="170"/>
      <c r="G73" s="171">
        <v>666606.35474577406</v>
      </c>
      <c r="H73" s="172">
        <v>3073503</v>
      </c>
      <c r="I73" s="313">
        <v>22900.49</v>
      </c>
      <c r="J73" s="313">
        <v>0</v>
      </c>
      <c r="K73" s="314">
        <v>0</v>
      </c>
      <c r="L73" s="314">
        <v>-2810.1</v>
      </c>
      <c r="M73" s="314">
        <v>17645.25</v>
      </c>
      <c r="N73" s="173"/>
      <c r="O73" s="173">
        <v>0</v>
      </c>
      <c r="P73" s="173"/>
      <c r="Q73" s="173"/>
      <c r="R73" s="174">
        <v>30470.010000000002</v>
      </c>
      <c r="S73" s="174">
        <v>0</v>
      </c>
      <c r="T73" s="174"/>
      <c r="U73" s="174">
        <v>0</v>
      </c>
      <c r="V73" s="174">
        <v>2863.75</v>
      </c>
      <c r="W73" s="174"/>
      <c r="X73" s="174"/>
      <c r="Y73" s="174"/>
      <c r="Z73" s="174"/>
      <c r="AA73" s="174">
        <v>8142</v>
      </c>
      <c r="AB73" s="174"/>
      <c r="AC73" s="174">
        <v>5771.25</v>
      </c>
      <c r="AD73" s="174"/>
      <c r="AE73" s="174">
        <v>24993</v>
      </c>
      <c r="AF73" s="174">
        <v>2503</v>
      </c>
      <c r="AG73" s="174"/>
      <c r="AH73" s="174">
        <v>886</v>
      </c>
      <c r="AI73" s="174"/>
      <c r="AJ73" s="174"/>
      <c r="AK73" s="268"/>
      <c r="AL73" s="278"/>
      <c r="AM73" s="281">
        <v>779971.00474577409</v>
      </c>
      <c r="AO73" s="311">
        <v>3073503</v>
      </c>
      <c r="AP73" s="21" t="s">
        <v>69</v>
      </c>
    </row>
    <row r="74" spans="1:42" x14ac:dyDescent="0.25">
      <c r="A74" s="168" t="s">
        <v>70</v>
      </c>
      <c r="B74" s="152">
        <v>30037</v>
      </c>
      <c r="C74" s="269">
        <v>3072176</v>
      </c>
      <c r="D74" s="168" t="s">
        <v>70</v>
      </c>
      <c r="E74" s="170">
        <v>698214.02846687532</v>
      </c>
      <c r="F74" s="170"/>
      <c r="G74" s="171">
        <v>698214.02846687532</v>
      </c>
      <c r="H74" s="172">
        <v>3072176</v>
      </c>
      <c r="I74" s="313">
        <v>19373.78</v>
      </c>
      <c r="J74" s="313">
        <v>0</v>
      </c>
      <c r="K74" s="314">
        <v>0</v>
      </c>
      <c r="L74" s="314">
        <v>0</v>
      </c>
      <c r="M74" s="314">
        <v>19155.75</v>
      </c>
      <c r="N74" s="173"/>
      <c r="O74" s="173">
        <v>0</v>
      </c>
      <c r="P74" s="173"/>
      <c r="Q74" s="173"/>
      <c r="R74" s="174">
        <v>41203.74</v>
      </c>
      <c r="S74" s="174">
        <v>0</v>
      </c>
      <c r="T74" s="174"/>
      <c r="U74" s="174">
        <v>0</v>
      </c>
      <c r="V74" s="174">
        <v>4386.25</v>
      </c>
      <c r="W74" s="174"/>
      <c r="X74" s="174"/>
      <c r="Y74" s="174"/>
      <c r="Z74" s="174"/>
      <c r="AA74" s="174">
        <v>8129</v>
      </c>
      <c r="AB74" s="174"/>
      <c r="AC74" s="174">
        <v>9095.625</v>
      </c>
      <c r="AD74" s="174"/>
      <c r="AE74" s="174">
        <v>26461</v>
      </c>
      <c r="AF74" s="174">
        <v>3425</v>
      </c>
      <c r="AG74" s="174"/>
      <c r="AH74" s="174">
        <v>1212</v>
      </c>
      <c r="AI74" s="174"/>
      <c r="AJ74" s="174"/>
      <c r="AK74" s="268"/>
      <c r="AL74" s="278"/>
      <c r="AM74" s="281">
        <v>830656.17346687533</v>
      </c>
      <c r="AO74" s="311">
        <v>3072176</v>
      </c>
      <c r="AP74" s="21" t="s">
        <v>70</v>
      </c>
    </row>
    <row r="75" spans="1:42" x14ac:dyDescent="0.25">
      <c r="A75" s="168" t="s">
        <v>71</v>
      </c>
      <c r="B75" s="152">
        <v>30038</v>
      </c>
      <c r="C75" s="269">
        <v>3073511</v>
      </c>
      <c r="D75" s="168" t="s">
        <v>71</v>
      </c>
      <c r="E75" s="170">
        <v>411251.3361205273</v>
      </c>
      <c r="F75" s="170"/>
      <c r="G75" s="171">
        <v>411251.3361205273</v>
      </c>
      <c r="H75" s="172">
        <v>3073511</v>
      </c>
      <c r="I75" s="313">
        <v>17238.129999999997</v>
      </c>
      <c r="J75" s="313">
        <v>0</v>
      </c>
      <c r="K75" s="314">
        <v>0</v>
      </c>
      <c r="L75" s="314">
        <v>0</v>
      </c>
      <c r="M75" s="314">
        <v>18983.25</v>
      </c>
      <c r="N75" s="173"/>
      <c r="O75" s="173">
        <v>0</v>
      </c>
      <c r="P75" s="173"/>
      <c r="Q75" s="173"/>
      <c r="R75" s="174">
        <v>30123.75</v>
      </c>
      <c r="S75" s="174">
        <v>0</v>
      </c>
      <c r="T75" s="174"/>
      <c r="U75" s="174">
        <v>0</v>
      </c>
      <c r="V75" s="174">
        <v>3081.25</v>
      </c>
      <c r="W75" s="174"/>
      <c r="X75" s="174"/>
      <c r="Y75" s="174"/>
      <c r="Z75" s="174"/>
      <c r="AA75" s="174">
        <v>7412</v>
      </c>
      <c r="AB75" s="174"/>
      <c r="AC75" s="174">
        <v>6682.5</v>
      </c>
      <c r="AD75" s="174"/>
      <c r="AE75" s="174">
        <v>15390</v>
      </c>
      <c r="AF75" s="174">
        <v>2766</v>
      </c>
      <c r="AG75" s="174"/>
      <c r="AH75" s="174">
        <v>979</v>
      </c>
      <c r="AI75" s="174"/>
      <c r="AJ75" s="174"/>
      <c r="AK75" s="268"/>
      <c r="AL75" s="278"/>
      <c r="AM75" s="281">
        <v>513907.2161205273</v>
      </c>
      <c r="AO75" s="311">
        <v>3073511</v>
      </c>
      <c r="AP75" s="21" t="s">
        <v>71</v>
      </c>
    </row>
    <row r="76" spans="1:42" x14ac:dyDescent="0.25">
      <c r="A76" s="168" t="s">
        <v>72</v>
      </c>
      <c r="B76" s="152">
        <v>30039</v>
      </c>
      <c r="C76" s="269">
        <v>3072121</v>
      </c>
      <c r="D76" s="168" t="s">
        <v>72</v>
      </c>
      <c r="E76" s="170">
        <v>1027874.0469399918</v>
      </c>
      <c r="F76" s="170"/>
      <c r="G76" s="171">
        <v>1027874.0469399918</v>
      </c>
      <c r="H76" s="172">
        <v>3072121</v>
      </c>
      <c r="I76" s="313">
        <v>33614.65</v>
      </c>
      <c r="J76" s="313">
        <v>0</v>
      </c>
      <c r="K76" s="314">
        <v>0</v>
      </c>
      <c r="L76" s="314">
        <v>0</v>
      </c>
      <c r="M76" s="314">
        <v>18636</v>
      </c>
      <c r="N76" s="173"/>
      <c r="O76" s="173">
        <v>0</v>
      </c>
      <c r="P76" s="173"/>
      <c r="Q76" s="173"/>
      <c r="R76" s="174">
        <v>68557.5</v>
      </c>
      <c r="S76" s="174">
        <v>0</v>
      </c>
      <c r="T76" s="174"/>
      <c r="U76" s="174">
        <v>0</v>
      </c>
      <c r="V76" s="174">
        <v>6416.25</v>
      </c>
      <c r="W76" s="174"/>
      <c r="X76" s="174"/>
      <c r="Y76" s="174"/>
      <c r="Z76" s="174"/>
      <c r="AA76" s="174">
        <v>8812</v>
      </c>
      <c r="AB76" s="174"/>
      <c r="AC76" s="174">
        <v>14158.125</v>
      </c>
      <c r="AD76" s="174"/>
      <c r="AE76" s="174">
        <v>38111</v>
      </c>
      <c r="AF76" s="174">
        <v>3359</v>
      </c>
      <c r="AG76" s="174"/>
      <c r="AH76" s="174">
        <v>1189</v>
      </c>
      <c r="AI76" s="174"/>
      <c r="AJ76" s="174"/>
      <c r="AK76" s="268"/>
      <c r="AL76" s="278"/>
      <c r="AM76" s="281">
        <v>1220727.5719399918</v>
      </c>
      <c r="AO76" s="311">
        <v>3072121</v>
      </c>
      <c r="AP76" s="21" t="s">
        <v>72</v>
      </c>
    </row>
    <row r="77" spans="1:42" x14ac:dyDescent="0.25">
      <c r="A77" s="168" t="s">
        <v>73</v>
      </c>
      <c r="B77" s="152">
        <v>30063</v>
      </c>
      <c r="C77" s="269">
        <v>3072125</v>
      </c>
      <c r="D77" s="168" t="s">
        <v>73</v>
      </c>
      <c r="E77" s="170">
        <v>978690.29328586836</v>
      </c>
      <c r="F77" s="170"/>
      <c r="G77" s="171">
        <v>978690.29328586836</v>
      </c>
      <c r="H77" s="172">
        <v>3072125</v>
      </c>
      <c r="I77" s="313">
        <v>28714.39</v>
      </c>
      <c r="J77" s="313">
        <v>0</v>
      </c>
      <c r="K77" s="314">
        <v>39763.369999999995</v>
      </c>
      <c r="L77" s="314">
        <v>0</v>
      </c>
      <c r="M77" s="314">
        <v>23016.5</v>
      </c>
      <c r="N77" s="173"/>
      <c r="O77" s="173">
        <v>0</v>
      </c>
      <c r="P77" s="173"/>
      <c r="Q77" s="173"/>
      <c r="R77" s="174">
        <v>70981.259999999995</v>
      </c>
      <c r="S77" s="174">
        <v>0</v>
      </c>
      <c r="T77" s="174"/>
      <c r="U77" s="174">
        <v>0</v>
      </c>
      <c r="V77" s="174">
        <v>7056.75</v>
      </c>
      <c r="W77" s="174"/>
      <c r="X77" s="174"/>
      <c r="Y77" s="174"/>
      <c r="Z77" s="174"/>
      <c r="AA77" s="174">
        <v>8733</v>
      </c>
      <c r="AB77" s="174"/>
      <c r="AC77" s="174">
        <v>15568.125</v>
      </c>
      <c r="AD77" s="174"/>
      <c r="AE77" s="174">
        <v>37978</v>
      </c>
      <c r="AF77" s="174">
        <v>3359</v>
      </c>
      <c r="AG77" s="174"/>
      <c r="AH77" s="174">
        <v>1189</v>
      </c>
      <c r="AI77" s="174"/>
      <c r="AJ77" s="174"/>
      <c r="AK77" s="268"/>
      <c r="AL77" s="278"/>
      <c r="AM77" s="281">
        <v>1215049.6882858684</v>
      </c>
      <c r="AO77" s="311">
        <v>3072125</v>
      </c>
      <c r="AP77" s="21" t="s">
        <v>73</v>
      </c>
    </row>
    <row r="78" spans="1:42" x14ac:dyDescent="0.25">
      <c r="A78" s="168" t="s">
        <v>74</v>
      </c>
      <c r="B78" s="152">
        <v>30041</v>
      </c>
      <c r="C78" s="269">
        <v>3072154</v>
      </c>
      <c r="D78" s="168" t="s">
        <v>74</v>
      </c>
      <c r="E78" s="170">
        <v>543421.46530318144</v>
      </c>
      <c r="F78" s="170"/>
      <c r="G78" s="171">
        <v>543421.46530318144</v>
      </c>
      <c r="H78" s="172">
        <v>3072154</v>
      </c>
      <c r="I78" s="313">
        <v>16747.489999999998</v>
      </c>
      <c r="J78" s="313">
        <v>0</v>
      </c>
      <c r="K78" s="314">
        <v>0</v>
      </c>
      <c r="L78" s="314">
        <v>0</v>
      </c>
      <c r="M78" s="314">
        <v>7805.25</v>
      </c>
      <c r="N78" s="173"/>
      <c r="O78" s="173">
        <v>0</v>
      </c>
      <c r="P78" s="173"/>
      <c r="Q78" s="173"/>
      <c r="R78" s="174">
        <v>26315.010000000002</v>
      </c>
      <c r="S78" s="174">
        <v>0</v>
      </c>
      <c r="T78" s="174"/>
      <c r="U78" s="174">
        <v>0</v>
      </c>
      <c r="V78" s="174">
        <v>3335</v>
      </c>
      <c r="W78" s="174"/>
      <c r="X78" s="174"/>
      <c r="Y78" s="174"/>
      <c r="Z78" s="174"/>
      <c r="AA78" s="174">
        <v>7879</v>
      </c>
      <c r="AB78" s="174"/>
      <c r="AC78" s="174">
        <v>7138.125</v>
      </c>
      <c r="AD78" s="174"/>
      <c r="AE78" s="174">
        <v>20899</v>
      </c>
      <c r="AF78" s="174">
        <v>988</v>
      </c>
      <c r="AG78" s="174"/>
      <c r="AH78" s="174">
        <v>350</v>
      </c>
      <c r="AI78" s="174"/>
      <c r="AJ78" s="174"/>
      <c r="AK78" s="268"/>
      <c r="AL78" s="278"/>
      <c r="AM78" s="281">
        <v>634878.34030318144</v>
      </c>
      <c r="AO78" s="311">
        <v>3072154</v>
      </c>
      <c r="AP78" s="21" t="s">
        <v>74</v>
      </c>
    </row>
    <row r="79" spans="1:42" x14ac:dyDescent="0.25">
      <c r="A79" s="168" t="s">
        <v>75</v>
      </c>
      <c r="B79" s="152">
        <v>30042</v>
      </c>
      <c r="C79" s="269">
        <v>3077013</v>
      </c>
      <c r="D79" s="168" t="s">
        <v>75</v>
      </c>
      <c r="E79" s="170">
        <v>0</v>
      </c>
      <c r="F79" s="170"/>
      <c r="G79" s="171">
        <v>0</v>
      </c>
      <c r="H79" s="172">
        <v>3077013</v>
      </c>
      <c r="I79" s="313">
        <v>0</v>
      </c>
      <c r="J79" s="313">
        <v>704411.20000000019</v>
      </c>
      <c r="K79" s="314">
        <v>0</v>
      </c>
      <c r="L79" s="314">
        <v>0</v>
      </c>
      <c r="M79" s="314">
        <v>0</v>
      </c>
      <c r="N79" s="173"/>
      <c r="O79" s="173">
        <v>0</v>
      </c>
      <c r="P79" s="173"/>
      <c r="Q79" s="173"/>
      <c r="R79" s="174">
        <v>19006.260000000002</v>
      </c>
      <c r="S79" s="174">
        <v>0</v>
      </c>
      <c r="T79" s="174"/>
      <c r="U79" s="174">
        <v>1059.28</v>
      </c>
      <c r="V79" s="174">
        <v>4495</v>
      </c>
      <c r="W79" s="174"/>
      <c r="X79" s="174"/>
      <c r="Y79" s="174"/>
      <c r="Z79" s="174"/>
      <c r="AA79" s="174">
        <v>6883</v>
      </c>
      <c r="AB79" s="174"/>
      <c r="AC79" s="174">
        <v>13130.625</v>
      </c>
      <c r="AD79" s="174"/>
      <c r="AE79" s="174">
        <v>0</v>
      </c>
      <c r="AF79" s="174">
        <v>0</v>
      </c>
      <c r="AG79" s="174"/>
      <c r="AH79" s="174">
        <v>0</v>
      </c>
      <c r="AI79" s="174"/>
      <c r="AJ79" s="174"/>
      <c r="AK79" s="268"/>
      <c r="AL79" s="278"/>
      <c r="AM79" s="281">
        <v>748985.36500000022</v>
      </c>
      <c r="AO79" s="311">
        <v>3077013</v>
      </c>
      <c r="AP79" s="21" t="s">
        <v>75</v>
      </c>
    </row>
    <row r="80" spans="1:42" x14ac:dyDescent="0.25">
      <c r="A80" s="168" t="s">
        <v>76</v>
      </c>
      <c r="B80" s="152">
        <v>30064</v>
      </c>
      <c r="C80" s="269">
        <v>3077014</v>
      </c>
      <c r="D80" s="168" t="s">
        <v>76</v>
      </c>
      <c r="E80" s="170">
        <v>0</v>
      </c>
      <c r="F80" s="170"/>
      <c r="G80" s="171">
        <v>0</v>
      </c>
      <c r="H80" s="172">
        <v>3077014</v>
      </c>
      <c r="I80" s="313">
        <v>0</v>
      </c>
      <c r="J80" s="313">
        <v>679995.74</v>
      </c>
      <c r="K80" s="314">
        <v>0</v>
      </c>
      <c r="L80" s="314">
        <v>0</v>
      </c>
      <c r="M80" s="314">
        <v>0</v>
      </c>
      <c r="N80" s="173"/>
      <c r="O80" s="173">
        <v>0</v>
      </c>
      <c r="P80" s="173"/>
      <c r="Q80" s="173"/>
      <c r="R80" s="174">
        <v>6402.51</v>
      </c>
      <c r="S80" s="174">
        <v>0</v>
      </c>
      <c r="T80" s="174"/>
      <c r="U80" s="174">
        <v>1057</v>
      </c>
      <c r="V80" s="174">
        <v>1885</v>
      </c>
      <c r="W80" s="174"/>
      <c r="X80" s="174"/>
      <c r="Y80" s="174"/>
      <c r="Z80" s="174"/>
      <c r="AA80" s="174">
        <v>0</v>
      </c>
      <c r="AB80" s="174"/>
      <c r="AC80" s="174">
        <v>5640</v>
      </c>
      <c r="AD80" s="174"/>
      <c r="AE80" s="174">
        <v>0</v>
      </c>
      <c r="AF80" s="174">
        <v>0</v>
      </c>
      <c r="AG80" s="174"/>
      <c r="AH80" s="174">
        <v>0</v>
      </c>
      <c r="AI80" s="174"/>
      <c r="AJ80" s="174"/>
      <c r="AK80" s="268"/>
      <c r="AL80" s="278"/>
      <c r="AM80" s="281">
        <v>694980.25</v>
      </c>
      <c r="AO80" s="311">
        <v>3077014</v>
      </c>
      <c r="AP80" s="21" t="s">
        <v>76</v>
      </c>
    </row>
    <row r="81" spans="1:42" x14ac:dyDescent="0.25">
      <c r="A81" s="168" t="s">
        <v>77</v>
      </c>
      <c r="B81" s="152">
        <v>30043</v>
      </c>
      <c r="C81" s="269">
        <v>3073505</v>
      </c>
      <c r="D81" s="168" t="s">
        <v>77</v>
      </c>
      <c r="E81" s="170">
        <v>368310.02333110105</v>
      </c>
      <c r="F81" s="170"/>
      <c r="G81" s="171">
        <v>368310.02333110105</v>
      </c>
      <c r="H81" s="172">
        <v>3073505</v>
      </c>
      <c r="I81" s="313">
        <v>2234.36</v>
      </c>
      <c r="J81" s="313">
        <v>0</v>
      </c>
      <c r="K81" s="314">
        <v>0</v>
      </c>
      <c r="L81" s="314">
        <v>0</v>
      </c>
      <c r="M81" s="314">
        <v>16175.55</v>
      </c>
      <c r="N81" s="173"/>
      <c r="O81" s="173">
        <v>0</v>
      </c>
      <c r="P81" s="173"/>
      <c r="Q81" s="173"/>
      <c r="R81" s="174">
        <v>19736.25</v>
      </c>
      <c r="S81" s="174">
        <v>0</v>
      </c>
      <c r="T81" s="174"/>
      <c r="U81" s="174">
        <v>0</v>
      </c>
      <c r="V81" s="174">
        <v>1667.5</v>
      </c>
      <c r="W81" s="174"/>
      <c r="X81" s="174"/>
      <c r="Y81" s="174"/>
      <c r="Z81" s="174"/>
      <c r="AA81" s="174">
        <v>7412</v>
      </c>
      <c r="AB81" s="174"/>
      <c r="AC81" s="174">
        <v>3324.375</v>
      </c>
      <c r="AD81" s="174"/>
      <c r="AE81" s="174">
        <v>14170</v>
      </c>
      <c r="AF81" s="174">
        <v>2503</v>
      </c>
      <c r="AG81" s="174"/>
      <c r="AH81" s="174">
        <v>886</v>
      </c>
      <c r="AI81" s="174"/>
      <c r="AJ81" s="174"/>
      <c r="AK81" s="268"/>
      <c r="AL81" s="278"/>
      <c r="AM81" s="281">
        <v>436419.05833110109</v>
      </c>
      <c r="AO81" s="311">
        <v>3073505</v>
      </c>
      <c r="AP81" s="21" t="s">
        <v>77</v>
      </c>
    </row>
    <row r="82" spans="1:42" x14ac:dyDescent="0.25">
      <c r="A82" s="168" t="s">
        <v>78</v>
      </c>
      <c r="B82" s="152">
        <v>30065</v>
      </c>
      <c r="C82" s="269">
        <v>3073506</v>
      </c>
      <c r="D82" s="168" t="s">
        <v>78</v>
      </c>
      <c r="E82" s="170">
        <v>546654.55029866181</v>
      </c>
      <c r="F82" s="170"/>
      <c r="G82" s="171">
        <v>546654.55029866181</v>
      </c>
      <c r="H82" s="172">
        <v>3073506</v>
      </c>
      <c r="I82" s="313">
        <v>29831.82</v>
      </c>
      <c r="J82" s="313">
        <v>0</v>
      </c>
      <c r="K82" s="314">
        <v>0</v>
      </c>
      <c r="L82" s="314">
        <v>0</v>
      </c>
      <c r="M82" s="314">
        <v>11390.55</v>
      </c>
      <c r="N82" s="173"/>
      <c r="O82" s="173">
        <v>0</v>
      </c>
      <c r="P82" s="173"/>
      <c r="Q82" s="173"/>
      <c r="R82" s="174">
        <v>24237.510000000002</v>
      </c>
      <c r="S82" s="174">
        <v>0</v>
      </c>
      <c r="T82" s="174"/>
      <c r="U82" s="174">
        <v>0</v>
      </c>
      <c r="V82" s="174">
        <v>2501.25</v>
      </c>
      <c r="W82" s="174"/>
      <c r="X82" s="174"/>
      <c r="Y82" s="174"/>
      <c r="Z82" s="174"/>
      <c r="AA82" s="174">
        <v>8283</v>
      </c>
      <c r="AB82" s="174"/>
      <c r="AC82" s="174">
        <v>5686.875</v>
      </c>
      <c r="AD82" s="174"/>
      <c r="AE82" s="174">
        <v>20921</v>
      </c>
      <c r="AF82" s="174">
        <v>1449</v>
      </c>
      <c r="AG82" s="174"/>
      <c r="AH82" s="174">
        <v>513</v>
      </c>
      <c r="AI82" s="174"/>
      <c r="AJ82" s="174"/>
      <c r="AK82" s="268"/>
      <c r="AL82" s="278"/>
      <c r="AM82" s="281">
        <v>651468.55529866181</v>
      </c>
      <c r="AO82" s="311">
        <v>3073506</v>
      </c>
      <c r="AP82" s="21" t="s">
        <v>78</v>
      </c>
    </row>
    <row r="83" spans="1:42" x14ac:dyDescent="0.25">
      <c r="A83" s="168" t="s">
        <v>79</v>
      </c>
      <c r="B83" s="152">
        <v>30139</v>
      </c>
      <c r="C83" s="269">
        <v>3073504</v>
      </c>
      <c r="D83" s="168" t="s">
        <v>79</v>
      </c>
      <c r="E83" s="170">
        <v>561849.16996836173</v>
      </c>
      <c r="F83" s="170"/>
      <c r="G83" s="171">
        <v>561849.16996836173</v>
      </c>
      <c r="H83" s="172">
        <v>3073504</v>
      </c>
      <c r="I83" s="313">
        <v>34733.89</v>
      </c>
      <c r="J83" s="313">
        <v>0</v>
      </c>
      <c r="K83" s="314">
        <v>0</v>
      </c>
      <c r="L83" s="314">
        <v>0</v>
      </c>
      <c r="M83" s="314">
        <v>18386.400000000001</v>
      </c>
      <c r="N83" s="173"/>
      <c r="O83" s="173">
        <v>0</v>
      </c>
      <c r="P83" s="173"/>
      <c r="Q83" s="173"/>
      <c r="R83" s="174">
        <v>10733.76</v>
      </c>
      <c r="S83" s="174">
        <v>0</v>
      </c>
      <c r="T83" s="174"/>
      <c r="U83" s="174">
        <v>0</v>
      </c>
      <c r="V83" s="174">
        <v>1123.75</v>
      </c>
      <c r="W83" s="174"/>
      <c r="X83" s="174"/>
      <c r="Y83" s="174"/>
      <c r="Z83" s="174"/>
      <c r="AA83" s="174">
        <v>7958</v>
      </c>
      <c r="AB83" s="174"/>
      <c r="AC83" s="174">
        <v>2531.25</v>
      </c>
      <c r="AD83" s="174"/>
      <c r="AE83" s="174">
        <v>19565</v>
      </c>
      <c r="AF83" s="174">
        <v>2239</v>
      </c>
      <c r="AG83" s="174"/>
      <c r="AH83" s="174">
        <v>793</v>
      </c>
      <c r="AI83" s="174"/>
      <c r="AJ83" s="174"/>
      <c r="AK83" s="268"/>
      <c r="AL83" s="278"/>
      <c r="AM83" s="281">
        <v>659913.21996836178</v>
      </c>
      <c r="AO83" s="311">
        <v>3073504</v>
      </c>
      <c r="AP83" s="21" t="s">
        <v>79</v>
      </c>
    </row>
    <row r="84" spans="1:42" x14ac:dyDescent="0.25">
      <c r="A84" s="168" t="s">
        <v>80</v>
      </c>
      <c r="B84" s="152">
        <v>30137</v>
      </c>
      <c r="C84" s="269">
        <v>3072058</v>
      </c>
      <c r="D84" s="168" t="s">
        <v>80</v>
      </c>
      <c r="E84" s="170">
        <v>728536.94932016125</v>
      </c>
      <c r="F84" s="170"/>
      <c r="G84" s="171">
        <v>728536.94932016125</v>
      </c>
      <c r="H84" s="172">
        <v>3072058</v>
      </c>
      <c r="I84" s="313">
        <v>44201.909999999996</v>
      </c>
      <c r="J84" s="313">
        <v>0</v>
      </c>
      <c r="K84" s="314">
        <v>30125.489999999998</v>
      </c>
      <c r="L84" s="314">
        <v>0</v>
      </c>
      <c r="M84" s="314">
        <v>78136.649999999994</v>
      </c>
      <c r="N84" s="173"/>
      <c r="O84" s="173">
        <v>0</v>
      </c>
      <c r="P84" s="173"/>
      <c r="Q84" s="173"/>
      <c r="R84" s="174">
        <v>52283.759999999995</v>
      </c>
      <c r="S84" s="174">
        <v>0</v>
      </c>
      <c r="T84" s="174"/>
      <c r="U84" s="174">
        <v>0</v>
      </c>
      <c r="V84" s="174">
        <v>5709.75</v>
      </c>
      <c r="W84" s="174"/>
      <c r="X84" s="174"/>
      <c r="Y84" s="174"/>
      <c r="Z84" s="174"/>
      <c r="AA84" s="174">
        <v>8042</v>
      </c>
      <c r="AB84" s="174"/>
      <c r="AC84" s="174">
        <v>13161.5625</v>
      </c>
      <c r="AD84" s="174"/>
      <c r="AE84" s="174">
        <v>27089</v>
      </c>
      <c r="AF84" s="174">
        <v>3820</v>
      </c>
      <c r="AG84" s="174"/>
      <c r="AH84" s="174">
        <v>1352</v>
      </c>
      <c r="AI84" s="174"/>
      <c r="AJ84" s="174"/>
      <c r="AK84" s="268"/>
      <c r="AL84" s="278"/>
      <c r="AM84" s="281">
        <v>992459.07182016131</v>
      </c>
      <c r="AO84" s="311">
        <v>3072058</v>
      </c>
      <c r="AP84" s="21" t="s">
        <v>80</v>
      </c>
    </row>
    <row r="85" spans="1:42" x14ac:dyDescent="0.25">
      <c r="A85" s="168" t="s">
        <v>81</v>
      </c>
      <c r="B85" s="152">
        <v>30066</v>
      </c>
      <c r="C85" s="269">
        <v>3073507</v>
      </c>
      <c r="D85" s="168" t="s">
        <v>81</v>
      </c>
      <c r="E85" s="170">
        <v>890499.41021214519</v>
      </c>
      <c r="F85" s="170"/>
      <c r="G85" s="171">
        <v>890499.41021214519</v>
      </c>
      <c r="H85" s="172">
        <v>3073507</v>
      </c>
      <c r="I85" s="313">
        <v>36546.089999999997</v>
      </c>
      <c r="J85" s="313">
        <v>0</v>
      </c>
      <c r="K85" s="314">
        <v>0</v>
      </c>
      <c r="L85" s="314">
        <v>0</v>
      </c>
      <c r="M85" s="314">
        <v>16952.849999999999</v>
      </c>
      <c r="N85" s="173"/>
      <c r="O85" s="173">
        <v>0</v>
      </c>
      <c r="P85" s="173"/>
      <c r="Q85" s="173"/>
      <c r="R85" s="174">
        <v>23891.25</v>
      </c>
      <c r="S85" s="174">
        <v>0</v>
      </c>
      <c r="T85" s="174"/>
      <c r="U85" s="174">
        <v>0</v>
      </c>
      <c r="V85" s="174">
        <v>1522.5</v>
      </c>
      <c r="W85" s="174"/>
      <c r="X85" s="174"/>
      <c r="Y85" s="174"/>
      <c r="Z85" s="174"/>
      <c r="AA85" s="174">
        <v>8742</v>
      </c>
      <c r="AB85" s="174"/>
      <c r="AC85" s="174">
        <v>3358.125</v>
      </c>
      <c r="AD85" s="174"/>
      <c r="AE85" s="174">
        <v>32205</v>
      </c>
      <c r="AF85" s="174">
        <v>2239</v>
      </c>
      <c r="AG85" s="174"/>
      <c r="AH85" s="174">
        <v>793</v>
      </c>
      <c r="AI85" s="174"/>
      <c r="AJ85" s="174"/>
      <c r="AK85" s="268"/>
      <c r="AL85" s="278"/>
      <c r="AM85" s="281">
        <v>1016749.2252121451</v>
      </c>
      <c r="AO85" s="311">
        <v>3073507</v>
      </c>
      <c r="AP85" s="21" t="s">
        <v>81</v>
      </c>
    </row>
    <row r="86" spans="1:42" x14ac:dyDescent="0.25">
      <c r="A86" s="168" t="s">
        <v>82</v>
      </c>
      <c r="B86" s="152">
        <v>30067</v>
      </c>
      <c r="C86" s="269">
        <v>3072059</v>
      </c>
      <c r="D86" s="168" t="s">
        <v>82</v>
      </c>
      <c r="E86" s="170">
        <v>709533.27648640214</v>
      </c>
      <c r="F86" s="170"/>
      <c r="G86" s="171">
        <v>709533.27648640214</v>
      </c>
      <c r="H86" s="172">
        <v>3072059</v>
      </c>
      <c r="I86" s="313">
        <v>35970.179999999993</v>
      </c>
      <c r="J86" s="313">
        <v>0</v>
      </c>
      <c r="K86" s="314">
        <v>0</v>
      </c>
      <c r="L86" s="314">
        <v>0</v>
      </c>
      <c r="M86" s="314">
        <v>17263.5</v>
      </c>
      <c r="N86" s="173"/>
      <c r="O86" s="173">
        <v>0</v>
      </c>
      <c r="P86" s="173"/>
      <c r="Q86" s="173"/>
      <c r="R86" s="174">
        <v>38780.01</v>
      </c>
      <c r="S86" s="174">
        <v>0</v>
      </c>
      <c r="T86" s="174"/>
      <c r="U86" s="174">
        <v>0</v>
      </c>
      <c r="V86" s="174">
        <v>3987.5</v>
      </c>
      <c r="W86" s="174"/>
      <c r="X86" s="174"/>
      <c r="Y86" s="174"/>
      <c r="Z86" s="174"/>
      <c r="AA86" s="174">
        <v>8292</v>
      </c>
      <c r="AB86" s="174"/>
      <c r="AC86" s="174">
        <v>8302.5</v>
      </c>
      <c r="AD86" s="174"/>
      <c r="AE86" s="174">
        <v>27351</v>
      </c>
      <c r="AF86" s="174">
        <v>2173</v>
      </c>
      <c r="AG86" s="174"/>
      <c r="AH86" s="174">
        <v>769</v>
      </c>
      <c r="AI86" s="174"/>
      <c r="AJ86" s="174"/>
      <c r="AK86" s="268"/>
      <c r="AL86" s="278"/>
      <c r="AM86" s="281">
        <v>852421.96648640209</v>
      </c>
      <c r="AO86" s="311">
        <v>3072059</v>
      </c>
      <c r="AP86" s="21" t="s">
        <v>82</v>
      </c>
    </row>
    <row r="87" spans="1:42" x14ac:dyDescent="0.25">
      <c r="A87" s="168" t="s">
        <v>83</v>
      </c>
      <c r="B87" s="152">
        <v>0</v>
      </c>
      <c r="C87" s="269">
        <v>3072003</v>
      </c>
      <c r="D87" s="168" t="s">
        <v>83</v>
      </c>
      <c r="E87" s="170">
        <v>0</v>
      </c>
      <c r="F87" s="170"/>
      <c r="G87" s="171">
        <v>0</v>
      </c>
      <c r="H87" s="172">
        <v>3072003</v>
      </c>
      <c r="I87" s="313">
        <v>8273.51</v>
      </c>
      <c r="J87" s="313">
        <v>0</v>
      </c>
      <c r="K87" s="314">
        <v>0</v>
      </c>
      <c r="L87" s="314">
        <v>0</v>
      </c>
      <c r="M87" s="314">
        <v>0</v>
      </c>
      <c r="N87" s="173"/>
      <c r="O87" s="173">
        <v>0</v>
      </c>
      <c r="P87" s="173"/>
      <c r="Q87" s="173"/>
      <c r="R87" s="174">
        <v>0</v>
      </c>
      <c r="S87" s="174">
        <v>0</v>
      </c>
      <c r="T87" s="174"/>
      <c r="U87" s="174">
        <v>0</v>
      </c>
      <c r="V87" s="174">
        <v>0</v>
      </c>
      <c r="W87" s="174"/>
      <c r="X87" s="174"/>
      <c r="Y87" s="174"/>
      <c r="Z87" s="174"/>
      <c r="AA87" s="174">
        <v>0</v>
      </c>
      <c r="AB87" s="174"/>
      <c r="AC87" s="174">
        <v>0</v>
      </c>
      <c r="AD87" s="174"/>
      <c r="AE87" s="174">
        <v>0</v>
      </c>
      <c r="AF87" s="174">
        <v>0</v>
      </c>
      <c r="AG87" s="174"/>
      <c r="AH87" s="174">
        <v>0</v>
      </c>
      <c r="AI87" s="174"/>
      <c r="AJ87" s="174"/>
      <c r="AK87" s="268"/>
      <c r="AL87" s="278"/>
      <c r="AM87" s="281">
        <v>8273.51</v>
      </c>
      <c r="AO87" s="311">
        <v>3072003</v>
      </c>
      <c r="AP87" s="21" t="s">
        <v>83</v>
      </c>
    </row>
    <row r="88" spans="1:42" x14ac:dyDescent="0.25">
      <c r="A88" s="168" t="s">
        <v>84</v>
      </c>
      <c r="B88" s="152">
        <v>30044</v>
      </c>
      <c r="C88" s="269">
        <v>3073508</v>
      </c>
      <c r="D88" s="168" t="s">
        <v>84</v>
      </c>
      <c r="E88" s="170">
        <v>781130.39583078364</v>
      </c>
      <c r="F88" s="170"/>
      <c r="G88" s="171">
        <v>781130.39583078364</v>
      </c>
      <c r="H88" s="172">
        <v>3073508</v>
      </c>
      <c r="I88" s="313">
        <v>23303.200000000001</v>
      </c>
      <c r="J88" s="313">
        <v>0</v>
      </c>
      <c r="K88" s="314">
        <v>0</v>
      </c>
      <c r="L88" s="314">
        <v>0</v>
      </c>
      <c r="M88" s="314">
        <v>8540.25</v>
      </c>
      <c r="N88" s="173"/>
      <c r="O88" s="173">
        <v>0</v>
      </c>
      <c r="P88" s="173"/>
      <c r="Q88" s="173"/>
      <c r="R88" s="174">
        <v>25622.489999999998</v>
      </c>
      <c r="S88" s="174">
        <v>0</v>
      </c>
      <c r="T88" s="174"/>
      <c r="U88" s="174">
        <v>0</v>
      </c>
      <c r="V88" s="174">
        <v>2501.25</v>
      </c>
      <c r="W88" s="174"/>
      <c r="X88" s="174"/>
      <c r="Y88" s="174"/>
      <c r="Z88" s="174"/>
      <c r="AA88" s="174">
        <v>8596</v>
      </c>
      <c r="AB88" s="174"/>
      <c r="AC88" s="174">
        <v>5602.5</v>
      </c>
      <c r="AD88" s="174"/>
      <c r="AE88" s="174">
        <v>28220</v>
      </c>
      <c r="AF88" s="174">
        <v>1647</v>
      </c>
      <c r="AG88" s="174"/>
      <c r="AH88" s="174">
        <v>583</v>
      </c>
      <c r="AI88" s="174"/>
      <c r="AJ88" s="174"/>
      <c r="AK88" s="268"/>
      <c r="AL88" s="278"/>
      <c r="AM88" s="281">
        <v>885746.0858307837</v>
      </c>
      <c r="AO88" s="311">
        <v>3073508</v>
      </c>
      <c r="AP88" s="21" t="s">
        <v>84</v>
      </c>
    </row>
    <row r="89" spans="1:42" x14ac:dyDescent="0.25">
      <c r="A89" s="168" t="s">
        <v>85</v>
      </c>
      <c r="B89" s="152">
        <v>30046</v>
      </c>
      <c r="C89" s="269">
        <v>3073509</v>
      </c>
      <c r="D89" s="168" t="s">
        <v>85</v>
      </c>
      <c r="E89" s="170">
        <v>697426.67640449433</v>
      </c>
      <c r="F89" s="170"/>
      <c r="G89" s="171">
        <v>697426.67640449433</v>
      </c>
      <c r="H89" s="172">
        <v>3073509</v>
      </c>
      <c r="I89" s="313">
        <v>61511.94</v>
      </c>
      <c r="J89" s="313">
        <v>0</v>
      </c>
      <c r="K89" s="314">
        <v>0</v>
      </c>
      <c r="L89" s="314">
        <v>0</v>
      </c>
      <c r="M89" s="314">
        <v>18109.5</v>
      </c>
      <c r="N89" s="173"/>
      <c r="O89" s="173">
        <v>0</v>
      </c>
      <c r="P89" s="173"/>
      <c r="Q89" s="173"/>
      <c r="R89" s="174">
        <v>36356.25</v>
      </c>
      <c r="S89" s="174">
        <v>0</v>
      </c>
      <c r="T89" s="174"/>
      <c r="U89" s="174">
        <v>0</v>
      </c>
      <c r="V89" s="174">
        <v>3480</v>
      </c>
      <c r="W89" s="174"/>
      <c r="X89" s="174"/>
      <c r="Y89" s="174"/>
      <c r="Z89" s="174"/>
      <c r="AA89" s="174">
        <v>8146</v>
      </c>
      <c r="AB89" s="174"/>
      <c r="AC89" s="174">
        <v>7509.375</v>
      </c>
      <c r="AD89" s="174"/>
      <c r="AE89" s="174">
        <v>25674</v>
      </c>
      <c r="AF89" s="174">
        <v>1910</v>
      </c>
      <c r="AG89" s="174"/>
      <c r="AH89" s="174">
        <v>676</v>
      </c>
      <c r="AI89" s="174"/>
      <c r="AJ89" s="174"/>
      <c r="AK89" s="268"/>
      <c r="AL89" s="278"/>
      <c r="AM89" s="281">
        <v>860799.74140449427</v>
      </c>
      <c r="AO89" s="311">
        <v>3073509</v>
      </c>
      <c r="AP89" s="21" t="s">
        <v>85</v>
      </c>
    </row>
    <row r="90" spans="1:42" x14ac:dyDescent="0.25">
      <c r="A90" s="168" t="s">
        <v>86</v>
      </c>
      <c r="B90" s="152">
        <v>30068</v>
      </c>
      <c r="C90" s="269">
        <v>3072177</v>
      </c>
      <c r="D90" s="168" t="s">
        <v>86</v>
      </c>
      <c r="E90" s="170">
        <v>539436.99096708174</v>
      </c>
      <c r="F90" s="170"/>
      <c r="G90" s="171">
        <v>539436.99096708174</v>
      </c>
      <c r="H90" s="172">
        <v>3072177</v>
      </c>
      <c r="I90" s="313">
        <v>26566.809999999998</v>
      </c>
      <c r="J90" s="313">
        <v>0</v>
      </c>
      <c r="K90" s="314">
        <v>0</v>
      </c>
      <c r="L90" s="314">
        <v>0</v>
      </c>
      <c r="M90" s="314">
        <v>21203.9</v>
      </c>
      <c r="N90" s="173"/>
      <c r="O90" s="173">
        <v>0</v>
      </c>
      <c r="P90" s="173"/>
      <c r="Q90" s="173"/>
      <c r="R90" s="174">
        <v>33413.129999999997</v>
      </c>
      <c r="S90" s="174">
        <v>0</v>
      </c>
      <c r="T90" s="174"/>
      <c r="U90" s="174">
        <v>0</v>
      </c>
      <c r="V90" s="174">
        <v>3625</v>
      </c>
      <c r="W90" s="174"/>
      <c r="X90" s="174"/>
      <c r="Y90" s="174"/>
      <c r="Z90" s="174"/>
      <c r="AA90" s="174">
        <v>7946</v>
      </c>
      <c r="AB90" s="174"/>
      <c r="AC90" s="174">
        <v>7762.5</v>
      </c>
      <c r="AD90" s="174"/>
      <c r="AE90" s="174">
        <v>20801</v>
      </c>
      <c r="AF90" s="174">
        <v>2700</v>
      </c>
      <c r="AG90" s="174"/>
      <c r="AH90" s="174">
        <v>956</v>
      </c>
      <c r="AI90" s="174"/>
      <c r="AJ90" s="174"/>
      <c r="AK90" s="268"/>
      <c r="AL90" s="278"/>
      <c r="AM90" s="281">
        <v>664411.33096708171</v>
      </c>
      <c r="AO90" s="311">
        <v>3072177</v>
      </c>
      <c r="AP90" s="21" t="s">
        <v>86</v>
      </c>
    </row>
    <row r="91" spans="1:42" x14ac:dyDescent="0.25">
      <c r="A91" s="168" t="s">
        <v>87</v>
      </c>
      <c r="B91" s="152">
        <v>30047</v>
      </c>
      <c r="C91" s="269">
        <v>3072181</v>
      </c>
      <c r="D91" s="168" t="s">
        <v>87</v>
      </c>
      <c r="E91" s="170">
        <v>696856.67634146335</v>
      </c>
      <c r="F91" s="170"/>
      <c r="G91" s="171">
        <v>696856.67634146335</v>
      </c>
      <c r="H91" s="172">
        <v>3072181</v>
      </c>
      <c r="I91" s="313">
        <v>30965.16</v>
      </c>
      <c r="J91" s="313">
        <v>0</v>
      </c>
      <c r="K91" s="314">
        <v>0</v>
      </c>
      <c r="L91" s="314">
        <v>0</v>
      </c>
      <c r="M91" s="314">
        <v>19576.5</v>
      </c>
      <c r="N91" s="173"/>
      <c r="O91" s="173">
        <v>0</v>
      </c>
      <c r="P91" s="173"/>
      <c r="Q91" s="173"/>
      <c r="R91" s="174">
        <v>49513.740000000005</v>
      </c>
      <c r="S91" s="174">
        <v>0</v>
      </c>
      <c r="T91" s="174"/>
      <c r="U91" s="174">
        <v>0</v>
      </c>
      <c r="V91" s="174">
        <v>5038.75</v>
      </c>
      <c r="W91" s="174"/>
      <c r="X91" s="174"/>
      <c r="Y91" s="174"/>
      <c r="Z91" s="174"/>
      <c r="AA91" s="174">
        <v>8029</v>
      </c>
      <c r="AB91" s="174"/>
      <c r="AC91" s="174">
        <v>10918.125</v>
      </c>
      <c r="AD91" s="174"/>
      <c r="AE91" s="174">
        <v>26603</v>
      </c>
      <c r="AF91" s="174">
        <v>2634</v>
      </c>
      <c r="AG91" s="174"/>
      <c r="AH91" s="174">
        <v>932</v>
      </c>
      <c r="AI91" s="174"/>
      <c r="AJ91" s="174"/>
      <c r="AK91" s="268"/>
      <c r="AL91" s="278"/>
      <c r="AM91" s="281">
        <v>851066.95134146337</v>
      </c>
      <c r="AO91" s="311">
        <v>3072181</v>
      </c>
      <c r="AP91" s="21" t="s">
        <v>87</v>
      </c>
    </row>
    <row r="92" spans="1:42" x14ac:dyDescent="0.25">
      <c r="A92" s="168" t="s">
        <v>88</v>
      </c>
      <c r="B92" s="152">
        <v>30048</v>
      </c>
      <c r="C92" s="269">
        <v>3072183</v>
      </c>
      <c r="D92" s="168" t="s">
        <v>88</v>
      </c>
      <c r="E92" s="170">
        <v>677147.52230920992</v>
      </c>
      <c r="F92" s="170"/>
      <c r="G92" s="171">
        <v>677147.52230920992</v>
      </c>
      <c r="H92" s="172">
        <v>3072183</v>
      </c>
      <c r="I92" s="313">
        <v>23719.84</v>
      </c>
      <c r="J92" s="313">
        <v>0</v>
      </c>
      <c r="K92" s="314">
        <v>0</v>
      </c>
      <c r="L92" s="314">
        <v>0</v>
      </c>
      <c r="M92" s="314">
        <v>17453.55</v>
      </c>
      <c r="N92" s="173"/>
      <c r="O92" s="173">
        <v>0</v>
      </c>
      <c r="P92" s="173"/>
      <c r="Q92" s="173"/>
      <c r="R92" s="174">
        <v>36702.51</v>
      </c>
      <c r="S92" s="174">
        <v>0</v>
      </c>
      <c r="T92" s="174"/>
      <c r="U92" s="174">
        <v>0</v>
      </c>
      <c r="V92" s="174">
        <v>3733.75</v>
      </c>
      <c r="W92" s="174"/>
      <c r="X92" s="174"/>
      <c r="Y92" s="174"/>
      <c r="Z92" s="174"/>
      <c r="AA92" s="174">
        <v>8117</v>
      </c>
      <c r="AB92" s="174"/>
      <c r="AC92" s="174">
        <v>7931.25</v>
      </c>
      <c r="AD92" s="174"/>
      <c r="AE92" s="174">
        <v>25029</v>
      </c>
      <c r="AF92" s="174">
        <v>2766</v>
      </c>
      <c r="AG92" s="174"/>
      <c r="AH92" s="174">
        <v>979</v>
      </c>
      <c r="AI92" s="174"/>
      <c r="AJ92" s="174"/>
      <c r="AK92" s="268"/>
      <c r="AL92" s="278"/>
      <c r="AM92" s="281">
        <v>803579.42230920994</v>
      </c>
      <c r="AO92" s="311">
        <v>3072183</v>
      </c>
      <c r="AP92" s="21" t="s">
        <v>88</v>
      </c>
    </row>
    <row r="93" spans="1:42" x14ac:dyDescent="0.25">
      <c r="A93" s="168" t="s">
        <v>89</v>
      </c>
      <c r="B93" s="152">
        <v>0</v>
      </c>
      <c r="C93" s="269">
        <v>3074602</v>
      </c>
      <c r="D93" s="168" t="s">
        <v>89</v>
      </c>
      <c r="E93" s="170">
        <v>0</v>
      </c>
      <c r="F93" s="170"/>
      <c r="G93" s="171">
        <v>0</v>
      </c>
      <c r="H93" s="172">
        <v>3074602</v>
      </c>
      <c r="I93" s="313">
        <v>48967.97</v>
      </c>
      <c r="J93" s="313">
        <v>0</v>
      </c>
      <c r="K93" s="314">
        <v>45434.78</v>
      </c>
      <c r="L93" s="314">
        <v>0</v>
      </c>
      <c r="M93" s="314">
        <v>0</v>
      </c>
      <c r="N93" s="173"/>
      <c r="O93" s="173">
        <v>0</v>
      </c>
      <c r="P93" s="173"/>
      <c r="Q93" s="173"/>
      <c r="R93" s="174">
        <v>0</v>
      </c>
      <c r="S93" s="174">
        <v>0</v>
      </c>
      <c r="T93" s="174"/>
      <c r="U93" s="174">
        <v>0</v>
      </c>
      <c r="V93" s="174">
        <v>0</v>
      </c>
      <c r="W93" s="174"/>
      <c r="X93" s="174"/>
      <c r="Y93" s="174"/>
      <c r="Z93" s="174"/>
      <c r="AA93" s="174">
        <v>0</v>
      </c>
      <c r="AB93" s="174"/>
      <c r="AC93" s="174">
        <v>0</v>
      </c>
      <c r="AD93" s="174"/>
      <c r="AE93" s="174">
        <v>0</v>
      </c>
      <c r="AF93" s="174">
        <v>0</v>
      </c>
      <c r="AG93" s="174"/>
      <c r="AH93" s="174">
        <v>0</v>
      </c>
      <c r="AI93" s="174"/>
      <c r="AJ93" s="174"/>
      <c r="AK93" s="268"/>
      <c r="AL93" s="278"/>
      <c r="AM93" s="281">
        <v>94402.75</v>
      </c>
      <c r="AO93" s="311">
        <v>3074602</v>
      </c>
      <c r="AP93" s="21" t="s">
        <v>89</v>
      </c>
    </row>
    <row r="94" spans="1:42" x14ac:dyDescent="0.25">
      <c r="A94" s="168" t="s">
        <v>90</v>
      </c>
      <c r="B94" s="152">
        <v>30138</v>
      </c>
      <c r="C94" s="269">
        <v>3072186</v>
      </c>
      <c r="D94" s="168" t="s">
        <v>90</v>
      </c>
      <c r="E94" s="170">
        <v>679899.55642084545</v>
      </c>
      <c r="F94" s="170"/>
      <c r="G94" s="171">
        <v>679899.55642084545</v>
      </c>
      <c r="H94" s="172">
        <v>3072186</v>
      </c>
      <c r="I94" s="313">
        <v>9951.91</v>
      </c>
      <c r="J94" s="313">
        <v>0</v>
      </c>
      <c r="K94" s="314">
        <v>0</v>
      </c>
      <c r="L94" s="314">
        <v>0</v>
      </c>
      <c r="M94" s="314">
        <v>0</v>
      </c>
      <c r="N94" s="173"/>
      <c r="O94" s="173">
        <v>0</v>
      </c>
      <c r="P94" s="173"/>
      <c r="Q94" s="173"/>
      <c r="R94" s="174">
        <v>21467.489999999998</v>
      </c>
      <c r="S94" s="174">
        <v>0</v>
      </c>
      <c r="T94" s="174"/>
      <c r="U94" s="174">
        <v>0</v>
      </c>
      <c r="V94" s="174">
        <v>2465</v>
      </c>
      <c r="W94" s="174"/>
      <c r="X94" s="174"/>
      <c r="Y94" s="174"/>
      <c r="Z94" s="174"/>
      <c r="AA94" s="174">
        <v>8146</v>
      </c>
      <c r="AB94" s="174"/>
      <c r="AC94" s="174">
        <v>5686.875</v>
      </c>
      <c r="AD94" s="174"/>
      <c r="AE94" s="174">
        <v>24063</v>
      </c>
      <c r="AF94" s="174">
        <v>2700</v>
      </c>
      <c r="AG94" s="174"/>
      <c r="AH94" s="174">
        <v>956</v>
      </c>
      <c r="AI94" s="174"/>
      <c r="AJ94" s="174"/>
      <c r="AK94" s="268"/>
      <c r="AL94" s="278"/>
      <c r="AM94" s="281">
        <v>755335.83142084547</v>
      </c>
      <c r="AO94" s="311">
        <v>3072186</v>
      </c>
      <c r="AP94" s="21" t="s">
        <v>90</v>
      </c>
    </row>
    <row r="95" spans="1:42" x14ac:dyDescent="0.25">
      <c r="A95" s="168" t="s">
        <v>91</v>
      </c>
      <c r="B95" s="152">
        <v>30050</v>
      </c>
      <c r="C95" s="269">
        <v>3072178</v>
      </c>
      <c r="D95" s="168" t="s">
        <v>91</v>
      </c>
      <c r="E95" s="170">
        <v>372528.92313445371</v>
      </c>
      <c r="F95" s="170"/>
      <c r="G95" s="171">
        <v>372528.92313445371</v>
      </c>
      <c r="H95" s="172">
        <v>3072178</v>
      </c>
      <c r="I95" s="313">
        <v>24398.68</v>
      </c>
      <c r="J95" s="313">
        <v>0</v>
      </c>
      <c r="K95" s="314">
        <v>0</v>
      </c>
      <c r="L95" s="314">
        <v>0</v>
      </c>
      <c r="M95" s="314">
        <v>12709.949999999999</v>
      </c>
      <c r="N95" s="173"/>
      <c r="O95" s="173">
        <v>0</v>
      </c>
      <c r="P95" s="173"/>
      <c r="Q95" s="173"/>
      <c r="R95" s="174">
        <v>32201.25</v>
      </c>
      <c r="S95" s="174">
        <v>0</v>
      </c>
      <c r="T95" s="174"/>
      <c r="U95" s="174">
        <v>0</v>
      </c>
      <c r="V95" s="174">
        <v>3298.75</v>
      </c>
      <c r="W95" s="174"/>
      <c r="X95" s="174"/>
      <c r="Y95" s="174"/>
      <c r="Z95" s="174"/>
      <c r="AA95" s="174">
        <v>7379</v>
      </c>
      <c r="AB95" s="174"/>
      <c r="AC95" s="174">
        <v>7475.625</v>
      </c>
      <c r="AD95" s="174"/>
      <c r="AE95" s="174">
        <v>14372</v>
      </c>
      <c r="AF95" s="174">
        <v>1383</v>
      </c>
      <c r="AG95" s="174"/>
      <c r="AH95" s="174">
        <v>490</v>
      </c>
      <c r="AI95" s="174"/>
      <c r="AJ95" s="174"/>
      <c r="AK95" s="268"/>
      <c r="AL95" s="278"/>
      <c r="AM95" s="281">
        <v>476237.17813445372</v>
      </c>
      <c r="AO95" s="311">
        <v>3072178</v>
      </c>
      <c r="AP95" s="21" t="s">
        <v>91</v>
      </c>
    </row>
    <row r="96" spans="1:42" x14ac:dyDescent="0.25">
      <c r="A96" s="168" t="s">
        <v>92</v>
      </c>
      <c r="B96" s="152">
        <v>30051</v>
      </c>
      <c r="C96" s="269">
        <v>3074020</v>
      </c>
      <c r="D96" s="168" t="s">
        <v>92</v>
      </c>
      <c r="E96" s="170">
        <v>3044687.0920707411</v>
      </c>
      <c r="F96" s="170"/>
      <c r="G96" s="171">
        <v>3044687.0920707411</v>
      </c>
      <c r="H96" s="172">
        <v>3074020</v>
      </c>
      <c r="I96" s="313">
        <v>23029.559999999998</v>
      </c>
      <c r="J96" s="313">
        <v>0</v>
      </c>
      <c r="K96" s="314">
        <v>0</v>
      </c>
      <c r="L96" s="314">
        <v>0</v>
      </c>
      <c r="M96" s="314">
        <v>0</v>
      </c>
      <c r="N96" s="173"/>
      <c r="O96" s="173">
        <v>404828</v>
      </c>
      <c r="P96" s="173"/>
      <c r="Q96" s="173"/>
      <c r="R96" s="174">
        <v>98746.26</v>
      </c>
      <c r="S96" s="174">
        <v>7756</v>
      </c>
      <c r="T96" s="174"/>
      <c r="U96" s="174">
        <v>2103.52</v>
      </c>
      <c r="V96" s="174">
        <v>12760</v>
      </c>
      <c r="W96" s="174"/>
      <c r="X96" s="174"/>
      <c r="Y96" s="174"/>
      <c r="Z96" s="174"/>
      <c r="AA96" s="174">
        <v>0</v>
      </c>
      <c r="AB96" s="174"/>
      <c r="AC96" s="174">
        <v>29345.625</v>
      </c>
      <c r="AD96" s="174"/>
      <c r="AE96" s="174">
        <v>0</v>
      </c>
      <c r="AF96" s="174">
        <v>20875</v>
      </c>
      <c r="AG96" s="174"/>
      <c r="AH96" s="174">
        <v>7388</v>
      </c>
      <c r="AI96" s="174"/>
      <c r="AJ96" s="174"/>
      <c r="AK96" s="268"/>
      <c r="AL96" s="278"/>
      <c r="AM96" s="281">
        <v>3651519.057070741</v>
      </c>
      <c r="AO96" s="311">
        <v>3074020</v>
      </c>
      <c r="AP96" s="21" t="s">
        <v>92</v>
      </c>
    </row>
    <row r="97" spans="1:45" x14ac:dyDescent="0.25">
      <c r="A97" s="168" t="s">
        <v>93</v>
      </c>
      <c r="B97" s="152">
        <v>30052</v>
      </c>
      <c r="C97" s="269">
        <v>3072071</v>
      </c>
      <c r="D97" s="168" t="s">
        <v>93</v>
      </c>
      <c r="E97" s="170">
        <v>1055126.0497225472</v>
      </c>
      <c r="F97" s="170"/>
      <c r="G97" s="171">
        <v>1055126.0497225472</v>
      </c>
      <c r="H97" s="172">
        <v>3072071</v>
      </c>
      <c r="I97" s="313">
        <v>44997.25</v>
      </c>
      <c r="J97" s="313">
        <v>0</v>
      </c>
      <c r="K97" s="314">
        <v>33594.550000000003</v>
      </c>
      <c r="L97" s="314">
        <v>0</v>
      </c>
      <c r="M97" s="314">
        <v>23168.25</v>
      </c>
      <c r="N97" s="173"/>
      <c r="O97" s="173">
        <v>0</v>
      </c>
      <c r="P97" s="173"/>
      <c r="Q97" s="173"/>
      <c r="R97" s="174">
        <v>59555.009999999995</v>
      </c>
      <c r="S97" s="174">
        <v>0</v>
      </c>
      <c r="T97" s="174"/>
      <c r="U97" s="174">
        <v>0</v>
      </c>
      <c r="V97" s="174">
        <v>6160</v>
      </c>
      <c r="W97" s="174"/>
      <c r="X97" s="174"/>
      <c r="Y97" s="174"/>
      <c r="Z97" s="174"/>
      <c r="AA97" s="174">
        <v>8821</v>
      </c>
      <c r="AB97" s="174"/>
      <c r="AC97" s="174">
        <v>12900.9375</v>
      </c>
      <c r="AD97" s="174"/>
      <c r="AE97" s="174">
        <v>38109</v>
      </c>
      <c r="AF97" s="174">
        <v>3556</v>
      </c>
      <c r="AG97" s="174"/>
      <c r="AH97" s="174">
        <v>1259</v>
      </c>
      <c r="AI97" s="174"/>
      <c r="AJ97" s="174"/>
      <c r="AK97" s="268"/>
      <c r="AL97" s="278"/>
      <c r="AM97" s="281">
        <v>1287247.0472225472</v>
      </c>
      <c r="AO97" s="311">
        <v>3072071</v>
      </c>
      <c r="AP97" s="21" t="s">
        <v>93</v>
      </c>
    </row>
    <row r="98" spans="1:45" x14ac:dyDescent="0.25">
      <c r="A98" s="168" t="s">
        <v>94</v>
      </c>
      <c r="B98" s="152">
        <v>30053</v>
      </c>
      <c r="C98" s="269">
        <v>3072067</v>
      </c>
      <c r="D98" s="168" t="s">
        <v>94</v>
      </c>
      <c r="E98" s="170">
        <v>701343.5167239469</v>
      </c>
      <c r="F98" s="170"/>
      <c r="G98" s="171">
        <v>701343.5167239469</v>
      </c>
      <c r="H98" s="172">
        <v>3072067</v>
      </c>
      <c r="I98" s="313">
        <v>17268.440000000002</v>
      </c>
      <c r="J98" s="313">
        <v>0</v>
      </c>
      <c r="K98" s="314">
        <v>0</v>
      </c>
      <c r="L98" s="314">
        <v>0</v>
      </c>
      <c r="M98" s="314">
        <v>18886.5</v>
      </c>
      <c r="N98" s="173"/>
      <c r="O98" s="173">
        <v>0</v>
      </c>
      <c r="P98" s="173"/>
      <c r="Q98" s="173"/>
      <c r="R98" s="174">
        <v>48128.76</v>
      </c>
      <c r="S98" s="174">
        <v>0</v>
      </c>
      <c r="T98" s="174"/>
      <c r="U98" s="174">
        <v>0</v>
      </c>
      <c r="V98" s="174">
        <v>4350</v>
      </c>
      <c r="W98" s="174"/>
      <c r="X98" s="174"/>
      <c r="Y98" s="174"/>
      <c r="Z98" s="174"/>
      <c r="AA98" s="174">
        <v>8046</v>
      </c>
      <c r="AB98" s="174"/>
      <c r="AC98" s="174">
        <v>8758.125</v>
      </c>
      <c r="AD98" s="174"/>
      <c r="AE98" s="174">
        <v>26592</v>
      </c>
      <c r="AF98" s="174">
        <v>2700</v>
      </c>
      <c r="AG98" s="174"/>
      <c r="AH98" s="174">
        <v>956</v>
      </c>
      <c r="AI98" s="174"/>
      <c r="AJ98" s="174"/>
      <c r="AK98" s="268"/>
      <c r="AL98" s="278"/>
      <c r="AM98" s="281">
        <v>837029.34172394685</v>
      </c>
      <c r="AO98" s="311">
        <v>3072067</v>
      </c>
      <c r="AP98" s="21" t="s">
        <v>94</v>
      </c>
    </row>
    <row r="99" spans="1:45" x14ac:dyDescent="0.25">
      <c r="A99" s="168" t="s">
        <v>95</v>
      </c>
      <c r="B99" s="152">
        <v>0</v>
      </c>
      <c r="C99" s="269">
        <v>3074000</v>
      </c>
      <c r="D99" s="168" t="s">
        <v>95</v>
      </c>
      <c r="E99" s="170">
        <v>0</v>
      </c>
      <c r="F99" s="170"/>
      <c r="G99" s="171">
        <v>0</v>
      </c>
      <c r="H99" s="172">
        <v>3074000</v>
      </c>
      <c r="I99" s="313">
        <v>41528.019999999997</v>
      </c>
      <c r="J99" s="313">
        <v>0</v>
      </c>
      <c r="K99" s="314">
        <v>37250.01</v>
      </c>
      <c r="L99" s="314">
        <v>0</v>
      </c>
      <c r="M99" s="314">
        <v>0</v>
      </c>
      <c r="N99" s="173"/>
      <c r="O99" s="173">
        <v>0</v>
      </c>
      <c r="P99" s="173"/>
      <c r="Q99" s="173"/>
      <c r="R99" s="174">
        <v>0</v>
      </c>
      <c r="S99" s="174">
        <v>0</v>
      </c>
      <c r="T99" s="174"/>
      <c r="U99" s="174">
        <v>0</v>
      </c>
      <c r="V99" s="174">
        <v>0</v>
      </c>
      <c r="W99" s="174"/>
      <c r="X99" s="174"/>
      <c r="Y99" s="174"/>
      <c r="Z99" s="174"/>
      <c r="AA99" s="174">
        <v>0</v>
      </c>
      <c r="AB99" s="174"/>
      <c r="AC99" s="174">
        <v>0</v>
      </c>
      <c r="AD99" s="174"/>
      <c r="AE99" s="174">
        <v>0</v>
      </c>
      <c r="AF99" s="174">
        <v>0</v>
      </c>
      <c r="AG99" s="174"/>
      <c r="AH99" s="174">
        <v>0</v>
      </c>
      <c r="AI99" s="174"/>
      <c r="AJ99" s="174"/>
      <c r="AK99" s="268"/>
      <c r="AL99" s="278"/>
      <c r="AM99" s="281">
        <v>78778.03</v>
      </c>
      <c r="AO99" s="311">
        <v>3074000</v>
      </c>
      <c r="AP99" s="21" t="s">
        <v>95</v>
      </c>
    </row>
    <row r="100" spans="1:45" x14ac:dyDescent="0.25">
      <c r="A100" s="168" t="s">
        <v>96</v>
      </c>
      <c r="B100" s="152">
        <v>30069</v>
      </c>
      <c r="C100" s="269">
        <v>3072172</v>
      </c>
      <c r="D100" s="168" t="s">
        <v>96</v>
      </c>
      <c r="E100" s="170">
        <v>870470.43134621379</v>
      </c>
      <c r="F100" s="170"/>
      <c r="G100" s="171">
        <v>870470.43134621379</v>
      </c>
      <c r="H100" s="172">
        <v>3072172</v>
      </c>
      <c r="I100" s="313">
        <v>16323.8</v>
      </c>
      <c r="J100" s="313">
        <v>0</v>
      </c>
      <c r="K100" s="314">
        <v>36708.160000000003</v>
      </c>
      <c r="L100" s="314">
        <v>0</v>
      </c>
      <c r="M100" s="314">
        <v>15328.5</v>
      </c>
      <c r="N100" s="173"/>
      <c r="O100" s="173">
        <v>0</v>
      </c>
      <c r="P100" s="173"/>
      <c r="Q100" s="173"/>
      <c r="R100" s="174">
        <v>68211.240000000005</v>
      </c>
      <c r="S100" s="174">
        <v>0</v>
      </c>
      <c r="T100" s="174"/>
      <c r="U100" s="174">
        <v>0</v>
      </c>
      <c r="V100" s="174">
        <v>7982.25</v>
      </c>
      <c r="W100" s="174"/>
      <c r="X100" s="174"/>
      <c r="Y100" s="174"/>
      <c r="Z100" s="174"/>
      <c r="AA100" s="174">
        <v>8521</v>
      </c>
      <c r="AB100" s="174"/>
      <c r="AC100" s="174">
        <v>17008.125</v>
      </c>
      <c r="AD100" s="174"/>
      <c r="AE100" s="174">
        <v>32688</v>
      </c>
      <c r="AF100" s="174">
        <v>2305</v>
      </c>
      <c r="AG100" s="174"/>
      <c r="AH100" s="174">
        <v>816</v>
      </c>
      <c r="AI100" s="174"/>
      <c r="AJ100" s="174"/>
      <c r="AK100" s="268"/>
      <c r="AL100" s="278"/>
      <c r="AM100" s="281">
        <v>1076362.5063462139</v>
      </c>
      <c r="AO100" s="311">
        <v>3072172</v>
      </c>
      <c r="AP100" s="21" t="s">
        <v>96</v>
      </c>
    </row>
    <row r="101" spans="1:45" x14ac:dyDescent="0.25">
      <c r="A101" s="168" t="s">
        <v>97</v>
      </c>
      <c r="B101" s="152">
        <v>30054</v>
      </c>
      <c r="C101" s="269">
        <v>3072179</v>
      </c>
      <c r="D101" s="168" t="s">
        <v>97</v>
      </c>
      <c r="E101" s="170">
        <v>458727.71904561401</v>
      </c>
      <c r="F101" s="170"/>
      <c r="G101" s="171">
        <v>458727.71904561401</v>
      </c>
      <c r="H101" s="172">
        <v>3072179</v>
      </c>
      <c r="I101" s="313">
        <v>10961.13</v>
      </c>
      <c r="J101" s="313">
        <v>0</v>
      </c>
      <c r="K101" s="314">
        <v>0</v>
      </c>
      <c r="L101" s="314">
        <v>1873.4</v>
      </c>
      <c r="M101" s="314">
        <v>6371.25</v>
      </c>
      <c r="N101" s="173"/>
      <c r="O101" s="173">
        <v>0</v>
      </c>
      <c r="P101" s="173"/>
      <c r="Q101" s="173"/>
      <c r="R101" s="174">
        <v>28046.25</v>
      </c>
      <c r="S101" s="174">
        <v>0</v>
      </c>
      <c r="T101" s="174"/>
      <c r="U101" s="174">
        <v>0</v>
      </c>
      <c r="V101" s="174">
        <v>2936.25</v>
      </c>
      <c r="W101" s="174"/>
      <c r="X101" s="174"/>
      <c r="Y101" s="174"/>
      <c r="Z101" s="174"/>
      <c r="AA101" s="174">
        <v>7742</v>
      </c>
      <c r="AB101" s="174"/>
      <c r="AC101" s="174">
        <v>6311.25</v>
      </c>
      <c r="AD101" s="174"/>
      <c r="AE101" s="174">
        <v>16786</v>
      </c>
      <c r="AF101" s="174">
        <v>988</v>
      </c>
      <c r="AG101" s="174"/>
      <c r="AH101" s="174">
        <v>350</v>
      </c>
      <c r="AI101" s="174"/>
      <c r="AJ101" s="174"/>
      <c r="AK101" s="268"/>
      <c r="AL101" s="278"/>
      <c r="AM101" s="281">
        <v>541093.24904561404</v>
      </c>
      <c r="AO101" s="311">
        <v>3072179</v>
      </c>
      <c r="AP101" s="21" t="s">
        <v>97</v>
      </c>
    </row>
    <row r="102" spans="1:45" x14ac:dyDescent="0.25">
      <c r="A102" s="168" t="s">
        <v>98</v>
      </c>
      <c r="B102" s="152">
        <v>0</v>
      </c>
      <c r="C102" s="269">
        <v>3075201</v>
      </c>
      <c r="D102" s="168" t="s">
        <v>98</v>
      </c>
      <c r="E102" s="170">
        <v>0</v>
      </c>
      <c r="F102" s="170"/>
      <c r="G102" s="171">
        <v>0</v>
      </c>
      <c r="H102" s="172">
        <v>3075201</v>
      </c>
      <c r="I102" s="313">
        <v>26016</v>
      </c>
      <c r="J102" s="313">
        <v>0</v>
      </c>
      <c r="K102" s="314">
        <v>0</v>
      </c>
      <c r="L102" s="314">
        <v>0</v>
      </c>
      <c r="M102" s="314">
        <v>0</v>
      </c>
      <c r="N102" s="173"/>
      <c r="O102" s="173">
        <v>0</v>
      </c>
      <c r="P102" s="173"/>
      <c r="Q102" s="173"/>
      <c r="R102" s="174">
        <v>0</v>
      </c>
      <c r="S102" s="174">
        <v>0</v>
      </c>
      <c r="T102" s="174"/>
      <c r="U102" s="174">
        <v>0</v>
      </c>
      <c r="V102" s="174">
        <v>0</v>
      </c>
      <c r="W102" s="174"/>
      <c r="X102" s="174"/>
      <c r="Y102" s="174"/>
      <c r="Z102" s="174"/>
      <c r="AA102" s="174">
        <v>0</v>
      </c>
      <c r="AB102" s="174"/>
      <c r="AC102" s="174">
        <v>0</v>
      </c>
      <c r="AD102" s="174"/>
      <c r="AE102" s="174">
        <v>0</v>
      </c>
      <c r="AF102" s="174">
        <v>0</v>
      </c>
      <c r="AG102" s="174"/>
      <c r="AH102" s="174">
        <v>0</v>
      </c>
      <c r="AI102" s="174"/>
      <c r="AJ102" s="174"/>
      <c r="AK102" s="268"/>
      <c r="AL102" s="278"/>
      <c r="AM102" s="281">
        <v>26016</v>
      </c>
      <c r="AO102" s="311">
        <v>3075201</v>
      </c>
      <c r="AP102" s="21" t="s">
        <v>98</v>
      </c>
    </row>
    <row r="103" spans="1:45" x14ac:dyDescent="0.25">
      <c r="A103" s="168" t="s">
        <v>99</v>
      </c>
      <c r="B103" s="152">
        <v>0</v>
      </c>
      <c r="C103" s="269">
        <v>3075200</v>
      </c>
      <c r="D103" s="168" t="s">
        <v>99</v>
      </c>
      <c r="E103" s="170">
        <v>0</v>
      </c>
      <c r="F103" s="170"/>
      <c r="G103" s="171">
        <v>0</v>
      </c>
      <c r="H103" s="172">
        <v>3075200</v>
      </c>
      <c r="I103" s="313">
        <v>0</v>
      </c>
      <c r="J103" s="313">
        <v>0</v>
      </c>
      <c r="K103" s="314">
        <v>0</v>
      </c>
      <c r="L103" s="314">
        <v>0</v>
      </c>
      <c r="M103" s="314">
        <v>16433.849999999999</v>
      </c>
      <c r="N103" s="173"/>
      <c r="O103" s="173">
        <v>0</v>
      </c>
      <c r="P103" s="173"/>
      <c r="Q103" s="173"/>
      <c r="R103" s="174">
        <v>0</v>
      </c>
      <c r="S103" s="174">
        <v>0</v>
      </c>
      <c r="T103" s="174"/>
      <c r="U103" s="174">
        <v>0</v>
      </c>
      <c r="V103" s="174">
        <v>0</v>
      </c>
      <c r="W103" s="174"/>
      <c r="X103" s="174"/>
      <c r="Y103" s="174"/>
      <c r="Z103" s="174"/>
      <c r="AA103" s="174">
        <v>0</v>
      </c>
      <c r="AB103" s="174"/>
      <c r="AC103" s="174">
        <v>0</v>
      </c>
      <c r="AD103" s="174"/>
      <c r="AE103" s="174">
        <v>0</v>
      </c>
      <c r="AF103" s="174">
        <v>0</v>
      </c>
      <c r="AG103" s="174"/>
      <c r="AH103" s="174">
        <v>0</v>
      </c>
      <c r="AI103" s="174"/>
      <c r="AJ103" s="174"/>
      <c r="AK103" s="268"/>
      <c r="AL103" s="278"/>
      <c r="AM103" s="281">
        <v>16433.849999999999</v>
      </c>
      <c r="AO103" s="311">
        <v>3075200</v>
      </c>
      <c r="AP103" s="21" t="s">
        <v>99</v>
      </c>
    </row>
    <row r="104" spans="1:45" x14ac:dyDescent="0.25">
      <c r="A104" s="168" t="s">
        <v>100</v>
      </c>
      <c r="B104" s="152">
        <v>0</v>
      </c>
      <c r="C104" s="269">
        <v>3072010</v>
      </c>
      <c r="D104" s="168" t="s">
        <v>100</v>
      </c>
      <c r="E104" s="170">
        <v>0</v>
      </c>
      <c r="F104" s="170"/>
      <c r="G104" s="171">
        <v>0</v>
      </c>
      <c r="H104" s="172">
        <v>3072010</v>
      </c>
      <c r="I104" s="313">
        <v>27701.87</v>
      </c>
      <c r="J104" s="313">
        <v>0</v>
      </c>
      <c r="K104" s="314">
        <v>0</v>
      </c>
      <c r="L104" s="314">
        <v>0</v>
      </c>
      <c r="M104" s="314">
        <v>12584.7</v>
      </c>
      <c r="N104" s="173"/>
      <c r="O104" s="173">
        <v>0</v>
      </c>
      <c r="P104" s="173"/>
      <c r="Q104" s="173"/>
      <c r="R104" s="174">
        <v>0</v>
      </c>
      <c r="S104" s="174">
        <v>0</v>
      </c>
      <c r="T104" s="174"/>
      <c r="U104" s="174">
        <v>0</v>
      </c>
      <c r="V104" s="174">
        <v>0</v>
      </c>
      <c r="W104" s="174"/>
      <c r="X104" s="174"/>
      <c r="Y104" s="174"/>
      <c r="Z104" s="174"/>
      <c r="AA104" s="174">
        <v>0</v>
      </c>
      <c r="AB104" s="174"/>
      <c r="AC104" s="174">
        <v>0</v>
      </c>
      <c r="AD104" s="174"/>
      <c r="AE104" s="174">
        <v>0</v>
      </c>
      <c r="AF104" s="174">
        <v>0</v>
      </c>
      <c r="AG104" s="174"/>
      <c r="AH104" s="174">
        <v>0</v>
      </c>
      <c r="AI104" s="174"/>
      <c r="AJ104" s="174"/>
      <c r="AK104" s="268"/>
      <c r="AL104" s="278"/>
      <c r="AM104" s="281">
        <v>40286.57</v>
      </c>
      <c r="AO104" s="311">
        <v>3072010</v>
      </c>
      <c r="AP104" s="21" t="s">
        <v>100</v>
      </c>
    </row>
    <row r="105" spans="1:45" x14ac:dyDescent="0.25">
      <c r="A105" s="168" t="s">
        <v>316</v>
      </c>
      <c r="B105" s="152">
        <v>0</v>
      </c>
      <c r="C105" s="269">
        <v>3071104</v>
      </c>
      <c r="D105" s="168" t="s">
        <v>316</v>
      </c>
      <c r="E105" s="170">
        <v>0</v>
      </c>
      <c r="F105" s="170"/>
      <c r="G105" s="171">
        <v>0</v>
      </c>
      <c r="H105" s="172">
        <v>3071104</v>
      </c>
      <c r="I105" s="313">
        <v>0</v>
      </c>
      <c r="J105" s="313">
        <v>0</v>
      </c>
      <c r="K105" s="314">
        <v>0</v>
      </c>
      <c r="L105" s="314">
        <v>0</v>
      </c>
      <c r="M105" s="314">
        <v>0</v>
      </c>
      <c r="N105" s="173"/>
      <c r="O105" s="173">
        <v>0</v>
      </c>
      <c r="P105" s="173"/>
      <c r="Q105" s="173"/>
      <c r="R105" s="174">
        <v>0</v>
      </c>
      <c r="S105" s="174">
        <v>0</v>
      </c>
      <c r="T105" s="174"/>
      <c r="U105" s="174">
        <v>0</v>
      </c>
      <c r="V105" s="174">
        <v>0</v>
      </c>
      <c r="W105" s="174"/>
      <c r="X105" s="174"/>
      <c r="Y105" s="174"/>
      <c r="Z105" s="174"/>
      <c r="AA105" s="174">
        <v>0</v>
      </c>
      <c r="AB105" s="174"/>
      <c r="AC105" s="174">
        <v>0</v>
      </c>
      <c r="AD105" s="174"/>
      <c r="AE105" s="174">
        <v>0</v>
      </c>
      <c r="AF105" s="174">
        <v>0</v>
      </c>
      <c r="AG105" s="174"/>
      <c r="AH105" s="174">
        <v>0</v>
      </c>
      <c r="AI105" s="174"/>
      <c r="AJ105" s="174"/>
      <c r="AK105" s="268"/>
      <c r="AL105" s="278"/>
      <c r="AM105" s="281">
        <v>0</v>
      </c>
      <c r="AO105" s="311">
        <v>3071104</v>
      </c>
      <c r="AP105" s="21" t="s">
        <v>316</v>
      </c>
    </row>
    <row r="106" spans="1:45" x14ac:dyDescent="0.25">
      <c r="A106" s="168" t="s">
        <v>317</v>
      </c>
      <c r="B106" s="152">
        <v>0</v>
      </c>
      <c r="C106" s="269">
        <v>3071103</v>
      </c>
      <c r="D106" s="168" t="s">
        <v>317</v>
      </c>
      <c r="E106" s="170">
        <v>0</v>
      </c>
      <c r="F106" s="170"/>
      <c r="G106" s="171">
        <v>0</v>
      </c>
      <c r="H106" s="172">
        <v>3071103</v>
      </c>
      <c r="I106" s="313">
        <v>0</v>
      </c>
      <c r="J106" s="313">
        <v>0</v>
      </c>
      <c r="K106" s="314">
        <v>0</v>
      </c>
      <c r="L106" s="314">
        <v>0</v>
      </c>
      <c r="M106" s="314">
        <v>0</v>
      </c>
      <c r="N106" s="173"/>
      <c r="O106" s="173">
        <v>0</v>
      </c>
      <c r="P106" s="173"/>
      <c r="Q106" s="173"/>
      <c r="R106" s="174">
        <v>0</v>
      </c>
      <c r="S106" s="174">
        <v>0</v>
      </c>
      <c r="T106" s="174"/>
      <c r="U106" s="174">
        <v>0</v>
      </c>
      <c r="V106" s="174">
        <v>0</v>
      </c>
      <c r="W106" s="174"/>
      <c r="X106" s="174"/>
      <c r="Y106" s="174"/>
      <c r="Z106" s="174"/>
      <c r="AA106" s="174">
        <v>0</v>
      </c>
      <c r="AB106" s="174"/>
      <c r="AC106" s="174">
        <v>0</v>
      </c>
      <c r="AD106" s="174"/>
      <c r="AE106" s="174">
        <v>0</v>
      </c>
      <c r="AF106" s="174">
        <v>0</v>
      </c>
      <c r="AG106" s="174"/>
      <c r="AH106" s="174">
        <v>0</v>
      </c>
      <c r="AI106" s="174"/>
      <c r="AJ106" s="174"/>
      <c r="AK106" s="268"/>
      <c r="AL106" s="278"/>
      <c r="AM106" s="281">
        <v>0</v>
      </c>
      <c r="AO106" s="311">
        <v>3071103</v>
      </c>
      <c r="AP106" s="21" t="s">
        <v>317</v>
      </c>
    </row>
    <row r="107" spans="1:45" x14ac:dyDescent="0.25">
      <c r="A107" s="168" t="s">
        <v>48</v>
      </c>
      <c r="B107" s="152">
        <v>30025</v>
      </c>
      <c r="C107" s="269">
        <v>3071002</v>
      </c>
      <c r="D107" s="168" t="s">
        <v>48</v>
      </c>
      <c r="E107" s="170">
        <v>0</v>
      </c>
      <c r="F107" s="170"/>
      <c r="G107" s="171">
        <v>0</v>
      </c>
      <c r="H107" s="172">
        <v>3071002</v>
      </c>
      <c r="I107" s="313">
        <v>0</v>
      </c>
      <c r="J107" s="313">
        <v>0</v>
      </c>
      <c r="K107" s="314">
        <v>0</v>
      </c>
      <c r="L107" s="314">
        <v>0</v>
      </c>
      <c r="M107" s="314">
        <v>0</v>
      </c>
      <c r="N107" s="173"/>
      <c r="O107" s="173">
        <v>0</v>
      </c>
      <c r="P107" s="173"/>
      <c r="Q107" s="173"/>
      <c r="R107" s="174">
        <v>0</v>
      </c>
      <c r="S107" s="174">
        <v>0</v>
      </c>
      <c r="T107" s="174"/>
      <c r="U107" s="174">
        <v>0</v>
      </c>
      <c r="V107" s="174">
        <v>0</v>
      </c>
      <c r="W107" s="174"/>
      <c r="X107" s="174"/>
      <c r="Y107" s="174"/>
      <c r="Z107" s="174"/>
      <c r="AA107" s="174">
        <v>0</v>
      </c>
      <c r="AB107" s="174"/>
      <c r="AC107" s="174">
        <v>0</v>
      </c>
      <c r="AD107" s="174"/>
      <c r="AE107" s="174">
        <v>1240</v>
      </c>
      <c r="AF107" s="174">
        <v>7113</v>
      </c>
      <c r="AG107" s="174"/>
      <c r="AH107" s="174">
        <v>2517</v>
      </c>
      <c r="AI107" s="174"/>
      <c r="AJ107" s="174"/>
      <c r="AK107" s="268"/>
      <c r="AL107" s="278"/>
      <c r="AM107" s="281">
        <v>10870</v>
      </c>
      <c r="AO107" s="311">
        <v>3071002</v>
      </c>
      <c r="AP107" s="21" t="s">
        <v>48</v>
      </c>
    </row>
    <row r="108" spans="1:45" x14ac:dyDescent="0.25">
      <c r="A108" s="168" t="s">
        <v>59</v>
      </c>
      <c r="B108" s="152">
        <v>30379</v>
      </c>
      <c r="C108" s="269">
        <v>3071000</v>
      </c>
      <c r="D108" s="168" t="s">
        <v>59</v>
      </c>
      <c r="E108" s="170">
        <v>0</v>
      </c>
      <c r="F108" s="170"/>
      <c r="G108" s="171">
        <v>0</v>
      </c>
      <c r="H108" s="172">
        <v>3071000</v>
      </c>
      <c r="I108" s="313">
        <v>0</v>
      </c>
      <c r="J108" s="313">
        <v>0</v>
      </c>
      <c r="K108" s="314">
        <v>0</v>
      </c>
      <c r="L108" s="314">
        <v>0</v>
      </c>
      <c r="M108" s="314">
        <v>0</v>
      </c>
      <c r="N108" s="173"/>
      <c r="O108" s="173">
        <v>0</v>
      </c>
      <c r="P108" s="173"/>
      <c r="Q108" s="173"/>
      <c r="R108" s="174">
        <v>0</v>
      </c>
      <c r="S108" s="174">
        <v>0</v>
      </c>
      <c r="T108" s="174"/>
      <c r="U108" s="174">
        <v>0</v>
      </c>
      <c r="V108" s="174">
        <v>0</v>
      </c>
      <c r="W108" s="174"/>
      <c r="X108" s="174"/>
      <c r="Y108" s="174"/>
      <c r="Z108" s="174"/>
      <c r="AA108" s="174">
        <v>0</v>
      </c>
      <c r="AB108" s="174"/>
      <c r="AC108" s="174">
        <v>0</v>
      </c>
      <c r="AD108" s="174"/>
      <c r="AE108" s="174">
        <v>1114</v>
      </c>
      <c r="AF108" s="174">
        <v>6586</v>
      </c>
      <c r="AG108" s="174"/>
      <c r="AH108" s="174">
        <v>2331</v>
      </c>
      <c r="AI108" s="174"/>
      <c r="AJ108" s="174"/>
      <c r="AK108" s="268"/>
      <c r="AL108" s="278"/>
      <c r="AM108" s="281">
        <v>10031</v>
      </c>
      <c r="AO108" s="311">
        <v>3071000</v>
      </c>
      <c r="AP108" s="21" t="s">
        <v>59</v>
      </c>
    </row>
    <row r="109" spans="1:45" x14ac:dyDescent="0.25">
      <c r="A109" s="168" t="s">
        <v>131</v>
      </c>
      <c r="B109" s="152">
        <v>30136</v>
      </c>
      <c r="C109" s="269">
        <v>3071003</v>
      </c>
      <c r="D109" s="168" t="s">
        <v>142</v>
      </c>
      <c r="E109" s="170">
        <v>0</v>
      </c>
      <c r="F109" s="170"/>
      <c r="G109" s="171">
        <v>0</v>
      </c>
      <c r="H109" s="172">
        <v>3071003</v>
      </c>
      <c r="I109" s="313">
        <v>0</v>
      </c>
      <c r="J109" s="313">
        <v>0</v>
      </c>
      <c r="K109" s="314">
        <v>0</v>
      </c>
      <c r="L109" s="314">
        <v>0</v>
      </c>
      <c r="M109" s="314">
        <v>0</v>
      </c>
      <c r="N109" s="173"/>
      <c r="O109" s="173">
        <v>0</v>
      </c>
      <c r="P109" s="173"/>
      <c r="Q109" s="173"/>
      <c r="R109" s="174">
        <v>0</v>
      </c>
      <c r="S109" s="174">
        <v>0</v>
      </c>
      <c r="T109" s="174"/>
      <c r="U109" s="174">
        <v>0</v>
      </c>
      <c r="V109" s="174">
        <v>0</v>
      </c>
      <c r="W109" s="174"/>
      <c r="X109" s="174"/>
      <c r="Y109" s="174"/>
      <c r="Z109" s="174"/>
      <c r="AA109" s="174">
        <v>0</v>
      </c>
      <c r="AB109" s="174"/>
      <c r="AC109" s="174">
        <v>0</v>
      </c>
      <c r="AD109" s="174"/>
      <c r="AE109" s="174">
        <v>116413</v>
      </c>
      <c r="AF109" s="174">
        <v>7047</v>
      </c>
      <c r="AG109" s="174"/>
      <c r="AH109" s="174">
        <v>2494</v>
      </c>
      <c r="AI109" s="174"/>
      <c r="AJ109" s="174"/>
      <c r="AK109" s="268"/>
      <c r="AL109" s="278"/>
      <c r="AM109" s="281">
        <v>125954</v>
      </c>
      <c r="AO109" s="311">
        <v>3071003</v>
      </c>
      <c r="AP109" s="21" t="s">
        <v>142</v>
      </c>
    </row>
    <row r="110" spans="1:45" x14ac:dyDescent="0.25">
      <c r="A110" s="168" t="s">
        <v>101</v>
      </c>
      <c r="B110" s="152">
        <v>30023</v>
      </c>
      <c r="C110" s="269">
        <v>3071007</v>
      </c>
      <c r="D110" s="168" t="s">
        <v>101</v>
      </c>
      <c r="E110" s="170">
        <v>0</v>
      </c>
      <c r="F110" s="170"/>
      <c r="G110" s="171">
        <v>0</v>
      </c>
      <c r="H110" s="172">
        <v>3071007</v>
      </c>
      <c r="I110" s="313">
        <v>0</v>
      </c>
      <c r="J110" s="313">
        <v>0</v>
      </c>
      <c r="K110" s="314">
        <v>0</v>
      </c>
      <c r="L110" s="314">
        <v>0</v>
      </c>
      <c r="M110" s="314">
        <v>0</v>
      </c>
      <c r="N110" s="173"/>
      <c r="O110" s="173">
        <v>0</v>
      </c>
      <c r="P110" s="173"/>
      <c r="Q110" s="173"/>
      <c r="R110" s="174">
        <v>0</v>
      </c>
      <c r="S110" s="174">
        <v>0</v>
      </c>
      <c r="T110" s="174"/>
      <c r="U110" s="174">
        <v>0</v>
      </c>
      <c r="V110" s="174">
        <v>0</v>
      </c>
      <c r="W110" s="174"/>
      <c r="X110" s="174"/>
      <c r="Y110" s="174"/>
      <c r="Z110" s="174"/>
      <c r="AA110" s="174">
        <v>0</v>
      </c>
      <c r="AB110" s="174"/>
      <c r="AC110" s="174">
        <v>0</v>
      </c>
      <c r="AD110" s="174"/>
      <c r="AE110" s="174">
        <v>1458</v>
      </c>
      <c r="AF110" s="174">
        <v>8364</v>
      </c>
      <c r="AG110" s="174"/>
      <c r="AH110" s="174">
        <v>2960</v>
      </c>
      <c r="AI110" s="174"/>
      <c r="AJ110" s="174"/>
      <c r="AK110" s="268"/>
      <c r="AL110" s="278"/>
      <c r="AM110" s="281">
        <v>12782</v>
      </c>
      <c r="AO110" s="311">
        <v>3071007</v>
      </c>
      <c r="AP110" s="21" t="s">
        <v>101</v>
      </c>
    </row>
    <row r="111" spans="1:45" s="176" customFormat="1" ht="15.75" thickBot="1" x14ac:dyDescent="0.3">
      <c r="A111" s="175" t="s">
        <v>102</v>
      </c>
      <c r="B111" s="176" t="e">
        <v>#N/A</v>
      </c>
      <c r="C111" s="270" t="s">
        <v>102</v>
      </c>
      <c r="D111" s="271" t="s">
        <v>102</v>
      </c>
      <c r="E111" s="272">
        <v>62145264.776527584</v>
      </c>
      <c r="F111" s="272">
        <v>0</v>
      </c>
      <c r="G111" s="273">
        <v>62145264.776527584</v>
      </c>
      <c r="H111" s="274"/>
      <c r="I111" s="272">
        <v>2792911.8400000008</v>
      </c>
      <c r="J111" s="272">
        <v>3942544.1399999997</v>
      </c>
      <c r="K111" s="272">
        <v>570480.89999999991</v>
      </c>
      <c r="L111" s="272">
        <v>7493.5999999999985</v>
      </c>
      <c r="M111" s="272">
        <v>1328085.9000000001</v>
      </c>
      <c r="N111" s="272">
        <v>0</v>
      </c>
      <c r="O111" s="272">
        <v>3763843</v>
      </c>
      <c r="P111" s="272">
        <v>0</v>
      </c>
      <c r="Q111" s="272">
        <v>0</v>
      </c>
      <c r="R111" s="272">
        <v>2961475.649999998</v>
      </c>
      <c r="S111" s="272">
        <v>58827</v>
      </c>
      <c r="T111" s="272">
        <v>0</v>
      </c>
      <c r="U111" s="272">
        <v>18861.439999999999</v>
      </c>
      <c r="V111" s="272">
        <v>338538.25</v>
      </c>
      <c r="W111" s="272">
        <v>0</v>
      </c>
      <c r="X111" s="272">
        <v>0</v>
      </c>
      <c r="Y111" s="272">
        <v>0</v>
      </c>
      <c r="Z111" s="272">
        <v>0</v>
      </c>
      <c r="AA111" s="272">
        <v>515276</v>
      </c>
      <c r="AB111" s="272"/>
      <c r="AC111" s="272">
        <v>762177.1875</v>
      </c>
      <c r="AD111" s="272">
        <v>0</v>
      </c>
      <c r="AE111" s="272">
        <v>2365360</v>
      </c>
      <c r="AF111" s="272">
        <v>394120</v>
      </c>
      <c r="AG111" s="272"/>
      <c r="AH111" s="272">
        <v>139491</v>
      </c>
      <c r="AI111" s="272"/>
      <c r="AJ111" s="272"/>
      <c r="AK111" s="275">
        <v>0</v>
      </c>
      <c r="AL111" s="279"/>
      <c r="AM111" s="282">
        <v>82097295.174027547</v>
      </c>
      <c r="AS111" s="21"/>
    </row>
    <row r="112" spans="1:45" ht="15.75" thickTop="1" x14ac:dyDescent="0.25">
      <c r="H112" s="9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9"/>
      <c r="AM112" s="111">
        <v>82104750.684027582</v>
      </c>
    </row>
    <row r="113" spans="1:39" hidden="1" x14ac:dyDescent="0.25">
      <c r="A113" s="8"/>
      <c r="D113" s="8"/>
      <c r="E113" s="101">
        <v>184731647.35970142</v>
      </c>
      <c r="F113" s="101">
        <v>8452166.6666666679</v>
      </c>
      <c r="G113" s="114">
        <v>193183814.02636799</v>
      </c>
      <c r="H113" s="10"/>
      <c r="I113" s="101"/>
      <c r="J113" s="101">
        <v>14710936.353424655</v>
      </c>
      <c r="K113" s="101">
        <v>412629</v>
      </c>
      <c r="L113" s="101">
        <v>1659873.28</v>
      </c>
      <c r="M113" s="101">
        <v>11345719.109999999</v>
      </c>
      <c r="N113" s="101">
        <v>1096830</v>
      </c>
      <c r="O113" s="101">
        <v>9727416.3300000001</v>
      </c>
      <c r="P113" s="101">
        <v>254020</v>
      </c>
      <c r="Q113" s="101"/>
      <c r="R113" s="101">
        <v>11313225</v>
      </c>
      <c r="S113" s="101">
        <v>753239</v>
      </c>
      <c r="T113" s="101">
        <v>537331</v>
      </c>
      <c r="U113" s="101">
        <v>4226878</v>
      </c>
      <c r="V113" s="101"/>
      <c r="W113" s="101"/>
      <c r="X113" s="101">
        <v>164317</v>
      </c>
      <c r="Y113" s="101"/>
      <c r="Z113" s="101"/>
      <c r="AA113" s="101">
        <v>2400</v>
      </c>
      <c r="AB113" s="101"/>
      <c r="AC113" s="101">
        <v>1050663.2999999998</v>
      </c>
      <c r="AD113" s="101"/>
      <c r="AE113" s="101">
        <v>183281.57500000001</v>
      </c>
      <c r="AF113" s="101"/>
      <c r="AG113" s="101"/>
      <c r="AH113" s="101">
        <v>183281.57500000001</v>
      </c>
      <c r="AI113" s="101"/>
      <c r="AJ113" s="101"/>
      <c r="AK113" s="101">
        <v>727189.74000000011</v>
      </c>
      <c r="AL113" s="10"/>
    </row>
    <row r="114" spans="1:39" hidden="1" x14ac:dyDescent="0.25">
      <c r="A114" s="8"/>
      <c r="D114" s="8"/>
      <c r="E114" s="102">
        <v>0</v>
      </c>
      <c r="F114" s="102">
        <v>0</v>
      </c>
      <c r="G114" s="112">
        <v>0</v>
      </c>
      <c r="H114" s="7"/>
      <c r="I114" s="102"/>
      <c r="J114" s="102">
        <v>0</v>
      </c>
      <c r="K114" s="102">
        <v>0</v>
      </c>
      <c r="L114" s="102">
        <v>-0.74999999976716936</v>
      </c>
      <c r="M114" s="102">
        <v>0.75</v>
      </c>
      <c r="N114" s="102">
        <v>0</v>
      </c>
      <c r="O114" s="102">
        <v>0</v>
      </c>
      <c r="P114" s="102">
        <v>0</v>
      </c>
      <c r="Q114" s="102"/>
      <c r="R114" s="102">
        <v>0</v>
      </c>
      <c r="S114" s="102">
        <v>0</v>
      </c>
      <c r="T114" s="102">
        <v>0</v>
      </c>
      <c r="U114" s="102">
        <v>0</v>
      </c>
      <c r="V114" s="102"/>
      <c r="W114" s="102"/>
      <c r="X114" s="102">
        <v>0</v>
      </c>
      <c r="Y114" s="102"/>
      <c r="Z114" s="102"/>
      <c r="AA114" s="102">
        <v>0</v>
      </c>
      <c r="AB114" s="102"/>
      <c r="AC114" s="102">
        <v>0</v>
      </c>
      <c r="AD114" s="102"/>
      <c r="AE114" s="102">
        <v>0</v>
      </c>
      <c r="AF114" s="102"/>
      <c r="AG114" s="102"/>
      <c r="AH114" s="102">
        <v>0</v>
      </c>
      <c r="AI114" s="102"/>
      <c r="AJ114" s="102"/>
      <c r="AK114" s="102">
        <v>0</v>
      </c>
      <c r="AL114" s="7"/>
    </row>
    <row r="115" spans="1:39" hidden="1" x14ac:dyDescent="0.25">
      <c r="A115" s="8"/>
      <c r="D115" s="8"/>
      <c r="E115" s="103">
        <v>178670924</v>
      </c>
      <c r="F115" s="102"/>
      <c r="G115" s="112"/>
      <c r="H115" s="7"/>
      <c r="I115" s="103"/>
      <c r="J115" s="103">
        <v>14827576</v>
      </c>
      <c r="K115" s="103">
        <v>2111190</v>
      </c>
      <c r="L115" s="102">
        <v>35282</v>
      </c>
      <c r="M115" s="102">
        <v>8891464</v>
      </c>
      <c r="N115" s="103">
        <v>1670213</v>
      </c>
      <c r="O115" s="104">
        <v>9399744.3333333302</v>
      </c>
      <c r="P115" s="104">
        <v>204034</v>
      </c>
      <c r="Q115" s="104">
        <v>69200</v>
      </c>
      <c r="R115" s="105">
        <v>10897920</v>
      </c>
      <c r="S115" s="103">
        <v>531010</v>
      </c>
      <c r="T115" s="103">
        <v>739389</v>
      </c>
      <c r="U115" s="103">
        <v>4007550</v>
      </c>
      <c r="V115" s="103">
        <v>698850</v>
      </c>
      <c r="W115" s="103"/>
      <c r="X115" s="103">
        <v>1812480</v>
      </c>
      <c r="Y115" s="103"/>
      <c r="Z115" s="103"/>
      <c r="AA115" s="106">
        <v>10106.200000000001</v>
      </c>
      <c r="AB115" s="106"/>
      <c r="AC115" s="103">
        <v>2733637</v>
      </c>
      <c r="AD115" s="105">
        <v>7881581.2400000002</v>
      </c>
      <c r="AE115" s="103">
        <v>669914</v>
      </c>
      <c r="AF115" s="103"/>
      <c r="AG115" s="103"/>
      <c r="AH115" s="103">
        <v>507705.17000000004</v>
      </c>
      <c r="AI115" s="103"/>
      <c r="AJ115" s="103"/>
      <c r="AK115" s="103">
        <v>703352.99999999988</v>
      </c>
      <c r="AL115" s="7"/>
    </row>
    <row r="116" spans="1:39" s="153" customFormat="1" hidden="1" x14ac:dyDescent="0.25">
      <c r="A116" s="99"/>
      <c r="D116" s="99"/>
      <c r="E116" s="102"/>
      <c r="F116" s="102"/>
      <c r="G116" s="112"/>
      <c r="H116" s="100"/>
      <c r="I116" s="102"/>
      <c r="J116" s="102">
        <v>-10885031.859999999</v>
      </c>
      <c r="K116" s="102">
        <v>0</v>
      </c>
      <c r="L116" s="102">
        <v>0</v>
      </c>
      <c r="M116" s="102">
        <v>0</v>
      </c>
      <c r="N116" s="102">
        <v>-1670213</v>
      </c>
      <c r="O116" s="102">
        <v>-5635901.3333333302</v>
      </c>
      <c r="P116" s="102"/>
      <c r="Q116" s="102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>
        <v>-368214.17000000004</v>
      </c>
      <c r="AI116" s="107"/>
      <c r="AJ116" s="107"/>
      <c r="AK116" s="107"/>
      <c r="AL116" s="100"/>
      <c r="AM116" s="111"/>
    </row>
    <row r="117" spans="1:39" x14ac:dyDescent="0.25">
      <c r="I117" s="111"/>
      <c r="J117" s="111"/>
      <c r="K117" s="111"/>
      <c r="L117" s="111"/>
      <c r="M117" s="111"/>
      <c r="N117" s="111"/>
      <c r="O117" s="111"/>
      <c r="P117" s="111"/>
      <c r="Q117" s="111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</row>
    <row r="118" spans="1:39" hidden="1" x14ac:dyDescent="0.25">
      <c r="I118" s="111"/>
      <c r="J118" s="111"/>
      <c r="K118" s="111"/>
      <c r="L118" s="111"/>
      <c r="M118" s="111"/>
      <c r="N118" s="111"/>
      <c r="O118" s="111"/>
      <c r="P118" s="111"/>
      <c r="Q118" s="111"/>
      <c r="R118" s="154"/>
      <c r="S118" s="154"/>
      <c r="T118" s="154"/>
      <c r="U118" s="154"/>
      <c r="V118" s="154"/>
      <c r="W118" s="154"/>
      <c r="X118" s="108"/>
      <c r="Y118" s="108"/>
      <c r="Z118" s="108"/>
      <c r="AA118" s="154"/>
      <c r="AB118" s="154"/>
      <c r="AC118" s="154"/>
      <c r="AD118" s="108"/>
      <c r="AE118" s="154"/>
      <c r="AF118" s="154"/>
      <c r="AG118" s="154"/>
      <c r="AH118" s="154" t="s">
        <v>461</v>
      </c>
      <c r="AI118" s="154"/>
      <c r="AJ118" s="154"/>
      <c r="AK118" s="154"/>
      <c r="AM118" s="111">
        <v>73946421.117500007</v>
      </c>
    </row>
    <row r="119" spans="1:39" hidden="1" x14ac:dyDescent="0.25">
      <c r="I119" s="111"/>
      <c r="J119" s="111"/>
      <c r="K119" s="111"/>
      <c r="L119" s="111"/>
      <c r="M119" s="111"/>
      <c r="N119" s="111"/>
      <c r="O119" s="111"/>
      <c r="P119" s="111"/>
      <c r="Q119" s="111"/>
      <c r="R119" s="177"/>
      <c r="S119" s="154"/>
      <c r="T119" s="154"/>
      <c r="U119" s="154"/>
      <c r="V119" s="154"/>
      <c r="W119" s="154"/>
      <c r="X119" s="109"/>
      <c r="Y119" s="109"/>
      <c r="Z119" s="109"/>
      <c r="AA119" s="154"/>
      <c r="AB119" s="154"/>
      <c r="AC119" s="154"/>
      <c r="AD119" s="109"/>
      <c r="AE119" s="154"/>
      <c r="AF119" s="154"/>
      <c r="AG119" s="154"/>
      <c r="AH119" s="154" t="s">
        <v>462</v>
      </c>
      <c r="AI119" s="154"/>
      <c r="AJ119" s="154"/>
      <c r="AK119" s="154"/>
      <c r="AM119" s="111">
        <v>62145265</v>
      </c>
    </row>
    <row r="120" spans="1:39" hidden="1" x14ac:dyDescent="0.25">
      <c r="I120" s="111"/>
      <c r="J120" s="111"/>
      <c r="K120" s="111"/>
      <c r="L120" s="111"/>
      <c r="M120" s="111"/>
      <c r="N120" s="111"/>
      <c r="O120" s="111"/>
      <c r="P120" s="111"/>
      <c r="Q120" s="111"/>
      <c r="R120" s="177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10"/>
      <c r="AE120" s="154"/>
      <c r="AF120" s="154"/>
      <c r="AG120" s="154"/>
      <c r="AH120" s="154" t="s">
        <v>463</v>
      </c>
      <c r="AI120" s="154"/>
      <c r="AJ120" s="154"/>
      <c r="AK120" s="154"/>
      <c r="AM120" s="111">
        <v>11801156</v>
      </c>
    </row>
    <row r="121" spans="1:39" hidden="1" x14ac:dyDescent="0.25">
      <c r="I121" s="111"/>
      <c r="J121" s="111"/>
      <c r="K121" s="111"/>
      <c r="L121" s="111"/>
      <c r="M121" s="111"/>
      <c r="N121" s="111"/>
      <c r="O121" s="111"/>
      <c r="P121" s="111"/>
      <c r="Q121" s="111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10"/>
      <c r="AE121" s="154"/>
      <c r="AF121" s="154"/>
      <c r="AG121" s="154"/>
      <c r="AH121" s="154"/>
      <c r="AI121" s="154"/>
      <c r="AJ121" s="154"/>
      <c r="AK121" s="154"/>
    </row>
    <row r="122" spans="1:39" hidden="1" x14ac:dyDescent="0.25">
      <c r="R122" s="178"/>
      <c r="S122" s="178"/>
      <c r="T122" s="178"/>
      <c r="U122" s="178"/>
      <c r="V122" s="178"/>
      <c r="W122" s="178"/>
      <c r="X122" s="179"/>
      <c r="Y122" s="179"/>
      <c r="Z122" s="179"/>
      <c r="AA122" s="22"/>
      <c r="AB122" s="22"/>
      <c r="AC122" s="22"/>
      <c r="AD122" s="97"/>
      <c r="AE122" s="155"/>
      <c r="AF122" s="155"/>
      <c r="AG122" s="155"/>
      <c r="AH122" s="155"/>
      <c r="AI122" s="155"/>
      <c r="AJ122" s="155"/>
      <c r="AK122" s="22"/>
      <c r="AM122" s="111">
        <v>0.11750000715255737</v>
      </c>
    </row>
    <row r="123" spans="1:39" x14ac:dyDescent="0.25">
      <c r="R123" s="178"/>
      <c r="S123" s="178"/>
      <c r="T123" s="178"/>
      <c r="U123" s="178"/>
      <c r="V123" s="178"/>
      <c r="W123" s="178"/>
      <c r="X123" s="180"/>
      <c r="Y123" s="180"/>
      <c r="Z123" s="180"/>
      <c r="AA123" s="22"/>
      <c r="AB123" s="22"/>
      <c r="AC123" s="156"/>
      <c r="AD123" s="97"/>
      <c r="AE123" s="155"/>
      <c r="AF123" s="155"/>
      <c r="AG123" s="155"/>
      <c r="AH123" s="155"/>
      <c r="AI123" s="155"/>
      <c r="AJ123" s="155"/>
      <c r="AK123" s="22"/>
    </row>
    <row r="124" spans="1:39" x14ac:dyDescent="0.25">
      <c r="R124" s="157"/>
      <c r="S124" s="157"/>
      <c r="T124" s="158"/>
      <c r="U124" s="158"/>
      <c r="V124" s="158"/>
      <c r="W124" s="158"/>
      <c r="X124" s="159"/>
      <c r="Y124" s="159"/>
      <c r="Z124" s="159"/>
      <c r="AA124" s="22"/>
      <c r="AB124" s="22"/>
      <c r="AC124" s="22"/>
      <c r="AD124" s="98"/>
      <c r="AE124" s="22"/>
      <c r="AF124" s="22"/>
      <c r="AG124" s="22"/>
      <c r="AH124" s="22"/>
      <c r="AI124" s="22"/>
      <c r="AJ124" s="22"/>
      <c r="AK124" s="22"/>
    </row>
    <row r="125" spans="1:39" x14ac:dyDescent="0.25">
      <c r="R125" s="157"/>
      <c r="S125" s="157"/>
      <c r="T125" s="158"/>
      <c r="U125" s="158"/>
      <c r="V125" s="158"/>
      <c r="W125" s="158"/>
      <c r="X125" s="159"/>
      <c r="Y125" s="159"/>
      <c r="Z125" s="159"/>
      <c r="AA125" s="22"/>
      <c r="AB125" s="22"/>
      <c r="AC125" s="22"/>
      <c r="AD125" s="159"/>
      <c r="AE125" s="155"/>
      <c r="AF125" s="155"/>
      <c r="AG125" s="155"/>
      <c r="AH125" s="155"/>
      <c r="AI125" s="155"/>
      <c r="AJ125" s="155"/>
      <c r="AK125" s="22"/>
    </row>
    <row r="126" spans="1:39" x14ac:dyDescent="0.25">
      <c r="R126" s="157"/>
      <c r="S126" s="157"/>
      <c r="T126" s="158"/>
      <c r="U126" s="158"/>
      <c r="V126" s="158"/>
      <c r="W126" s="158"/>
      <c r="X126" s="159"/>
      <c r="Y126" s="159"/>
      <c r="Z126" s="159"/>
      <c r="AA126" s="22"/>
      <c r="AB126" s="22"/>
      <c r="AC126" s="22"/>
      <c r="AD126" s="159"/>
      <c r="AE126" s="155"/>
      <c r="AF126" s="155"/>
      <c r="AG126" s="155"/>
      <c r="AH126" s="155"/>
      <c r="AI126" s="155"/>
      <c r="AJ126" s="155"/>
      <c r="AK126" s="22"/>
    </row>
    <row r="127" spans="1:39" x14ac:dyDescent="0.25">
      <c r="R127" s="157"/>
      <c r="S127" s="157"/>
      <c r="T127" s="158"/>
      <c r="U127" s="158"/>
      <c r="V127" s="158"/>
      <c r="W127" s="158"/>
      <c r="X127" s="159"/>
      <c r="Y127" s="159"/>
      <c r="Z127" s="159"/>
      <c r="AA127" s="22"/>
      <c r="AB127" s="22"/>
      <c r="AC127" s="22"/>
      <c r="AD127" s="159"/>
      <c r="AE127" s="155"/>
      <c r="AF127" s="155"/>
      <c r="AG127" s="155"/>
      <c r="AH127" s="155"/>
      <c r="AI127" s="155"/>
      <c r="AJ127" s="155"/>
      <c r="AK127" s="22"/>
    </row>
    <row r="128" spans="1:39" x14ac:dyDescent="0.25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160"/>
      <c r="AD128" s="159"/>
      <c r="AE128" s="155"/>
      <c r="AF128" s="155"/>
      <c r="AG128" s="155"/>
      <c r="AH128" s="155"/>
      <c r="AI128" s="155"/>
      <c r="AJ128" s="155"/>
      <c r="AK128" s="22"/>
    </row>
    <row r="129" spans="18:37" x14ac:dyDescent="0.25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97"/>
      <c r="AE129" s="155"/>
      <c r="AF129" s="155"/>
      <c r="AG129" s="155"/>
      <c r="AH129" s="155"/>
      <c r="AI129" s="155"/>
      <c r="AJ129" s="155"/>
      <c r="AK129" s="22"/>
    </row>
    <row r="130" spans="18:37" x14ac:dyDescent="0.25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161"/>
      <c r="AD130" s="162"/>
      <c r="AE130" s="22"/>
      <c r="AF130" s="22"/>
      <c r="AG130" s="22"/>
      <c r="AH130" s="22"/>
      <c r="AI130" s="22"/>
      <c r="AJ130" s="22"/>
      <c r="AK130" s="22"/>
    </row>
    <row r="131" spans="18:37" x14ac:dyDescent="0.25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</row>
    <row r="132" spans="18:37" x14ac:dyDescent="0.25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155"/>
      <c r="AF132" s="155"/>
      <c r="AG132" s="155"/>
      <c r="AH132" s="155"/>
      <c r="AI132" s="155"/>
      <c r="AJ132" s="155"/>
      <c r="AK132" s="155"/>
    </row>
    <row r="133" spans="18:37" x14ac:dyDescent="0.25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</row>
    <row r="134" spans="18:37" x14ac:dyDescent="0.25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</row>
    <row r="135" spans="18:37" x14ac:dyDescent="0.25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</row>
    <row r="136" spans="18:37" x14ac:dyDescent="0.25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</row>
    <row r="137" spans="18:37" x14ac:dyDescent="0.25">
      <c r="AE137" s="21"/>
      <c r="AF137" s="21"/>
      <c r="AG137" s="21"/>
      <c r="AH137" s="21"/>
      <c r="AI137" s="21"/>
      <c r="AJ137" s="21"/>
      <c r="AK137" s="21"/>
    </row>
  </sheetData>
  <autoFilter ref="A13:AM110" xr:uid="{104B6BB6-4CDA-48A5-82F6-45ADBB38DC7E}"/>
  <customSheetViews>
    <customSheetView guid="{E2F69126-C024-4A8F-B517-A9611CF85189}" scale="85" showAutoFilter="1" hiddenRows="1" hiddenColumns="1">
      <pane ySplit="13" topLeftCell="A98" activePane="bottomLeft" state="frozen"/>
      <selection pane="bottomLeft" activeCell="E12" sqref="E12"/>
      <pageMargins left="0.7" right="0.7" top="0.75" bottom="0.75" header="0.3" footer="0.3"/>
      <pageSetup paperSize="9" orientation="portrait" r:id="rId1"/>
      <autoFilter ref="A13:AM110" xr:uid="{979CF0C5-21D6-4D60-B1D8-3236F6F199B5}"/>
    </customSheetView>
    <customSheetView guid="{F87E13AA-3CC7-4D66-AB5C-1A2B1FDB0D57}" scale="85" showAutoFilter="1" hiddenRows="1" hiddenColumns="1" topLeftCell="C1">
      <selection activeCell="F9" sqref="F9"/>
      <pageMargins left="0.7" right="0.7" top="0.75" bottom="0.75" header="0.3" footer="0.3"/>
      <pageSetup paperSize="9" orientation="portrait" r:id="rId2"/>
      <autoFilter ref="A12:AE108" xr:uid="{4CD7024F-5898-4A6F-8FFC-5757D2F2128E}"/>
    </customSheetView>
    <customSheetView guid="{DAB5ADB4-6AE6-4EFE-97BD-A90E2751CFE6}" scale="85" showAutoFilter="1" hiddenRows="1" hiddenColumns="1" topLeftCell="C1">
      <pane xSplit="4" ySplit="12" topLeftCell="N13" activePane="bottomRight" state="frozen"/>
      <selection pane="bottomRight" activeCell="E113" sqref="E113"/>
      <pageMargins left="0.7" right="0.7" top="0.75" bottom="0.75" header="0.3" footer="0.3"/>
      <pageSetup paperSize="9" orientation="portrait" r:id="rId3"/>
      <autoFilter ref="A12:AC108" xr:uid="{D08C33B6-8C5F-49DA-9A49-A3C0F8F25F20}"/>
    </customSheetView>
    <customSheetView guid="{43D0096F-F2EE-4E9D-8B2C-6283B2D8ABAE}" scale="85" showAutoFilter="1" hiddenRows="1" hiddenColumns="1" topLeftCell="C6">
      <pane xSplit="6" ySplit="7" topLeftCell="I94" activePane="bottomRight" state="frozen"/>
      <selection pane="bottomRight" activeCell="I100" sqref="I100"/>
      <pageMargins left="0.7" right="0.7" top="0.75" bottom="0.75" header="0.3" footer="0.3"/>
      <pageSetup paperSize="9" orientation="portrait" r:id="rId4"/>
      <autoFilter ref="A12:AE108" xr:uid="{4B5675DB-071F-4A6A-A613-5553364BA0B8}"/>
    </customSheetView>
  </customSheetViews>
  <mergeCells count="2">
    <mergeCell ref="E10:G10"/>
    <mergeCell ref="I10:AK10"/>
  </mergeCells>
  <phoneticPr fontId="13" type="noConversion"/>
  <pageMargins left="0.7" right="0.7" top="0.75" bottom="0.75" header="0.3" footer="0.3"/>
  <pageSetup paperSize="9" orientation="portrait"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72402-E759-42FB-BB52-96F683298976}">
  <dimension ref="A1:U70"/>
  <sheetViews>
    <sheetView topLeftCell="C1" zoomScaleNormal="100" workbookViewId="0">
      <selection activeCell="U16" sqref="U16"/>
    </sheetView>
  </sheetViews>
  <sheetFormatPr defaultColWidth="9" defaultRowHeight="15" x14ac:dyDescent="0.25"/>
  <cols>
    <col min="1" max="1" width="9" style="24"/>
    <col min="4" max="4" width="46.5703125" customWidth="1"/>
    <col min="5" max="5" width="15.85546875" style="24" hidden="1" customWidth="1"/>
    <col min="6" max="6" width="11" hidden="1" customWidth="1"/>
    <col min="7" max="7" width="12.7109375" hidden="1" customWidth="1"/>
    <col min="8" max="8" width="13.140625" style="329" bestFit="1" customWidth="1"/>
    <col min="9" max="11" width="13.140625" style="330" bestFit="1" customWidth="1"/>
    <col min="12" max="19" width="12" style="330" hidden="1" customWidth="1"/>
    <col min="20" max="20" width="13.5703125" style="332" customWidth="1"/>
  </cols>
  <sheetData>
    <row r="1" spans="1:21" s="12" customFormat="1" ht="30.75" thickTop="1" x14ac:dyDescent="0.25">
      <c r="A1" s="129" t="s">
        <v>336</v>
      </c>
      <c r="B1" s="129" t="s">
        <v>337</v>
      </c>
      <c r="C1" s="129" t="s">
        <v>338</v>
      </c>
      <c r="D1" s="130" t="s">
        <v>3</v>
      </c>
      <c r="E1" s="131" t="s">
        <v>339</v>
      </c>
      <c r="F1" s="132" t="s">
        <v>340</v>
      </c>
      <c r="G1" s="132" t="s">
        <v>341</v>
      </c>
      <c r="H1" s="333" t="s">
        <v>471</v>
      </c>
      <c r="I1" s="334" t="s">
        <v>139</v>
      </c>
      <c r="J1" s="335" t="s">
        <v>143</v>
      </c>
      <c r="K1" s="334" t="s">
        <v>144</v>
      </c>
      <c r="L1" s="335" t="s">
        <v>145</v>
      </c>
      <c r="M1" s="334" t="s">
        <v>146</v>
      </c>
      <c r="N1" s="335" t="s">
        <v>147</v>
      </c>
      <c r="O1" s="334" t="s">
        <v>148</v>
      </c>
      <c r="P1" s="335" t="s">
        <v>149</v>
      </c>
      <c r="Q1" s="334" t="s">
        <v>150</v>
      </c>
      <c r="R1" s="335" t="s">
        <v>151</v>
      </c>
      <c r="S1" s="336" t="s">
        <v>152</v>
      </c>
      <c r="T1" s="337" t="s">
        <v>140</v>
      </c>
    </row>
    <row r="2" spans="1:21" x14ac:dyDescent="0.25">
      <c r="B2" s="133" t="s">
        <v>140</v>
      </c>
      <c r="E2" s="134">
        <v>15755093.034131894</v>
      </c>
      <c r="F2" s="134">
        <v>-537869.15</v>
      </c>
      <c r="G2" s="135">
        <v>-1011714.6299999998</v>
      </c>
      <c r="H2" s="338">
        <v>15132914.331631893</v>
      </c>
      <c r="I2" s="324">
        <v>15670783.481631897</v>
      </c>
      <c r="J2" s="324">
        <v>15670783.481631897</v>
      </c>
      <c r="K2" s="324">
        <v>15670783.481631897</v>
      </c>
      <c r="L2" s="324"/>
      <c r="M2" s="324"/>
      <c r="N2" s="324"/>
      <c r="O2" s="324"/>
      <c r="P2" s="324"/>
      <c r="Q2" s="324"/>
      <c r="R2" s="324"/>
      <c r="S2" s="325"/>
      <c r="T2" s="339">
        <v>62145264.776527584</v>
      </c>
    </row>
    <row r="3" spans="1:21" x14ac:dyDescent="0.25">
      <c r="A3" s="24">
        <v>30426</v>
      </c>
      <c r="B3" s="136">
        <v>137569</v>
      </c>
      <c r="C3" s="136">
        <v>3072000</v>
      </c>
      <c r="D3" s="137" t="s">
        <v>305</v>
      </c>
      <c r="E3" s="138">
        <v>164805.73996845228</v>
      </c>
      <c r="F3" s="139">
        <v>-7514.1</v>
      </c>
      <c r="G3" s="139">
        <v>-12299.94</v>
      </c>
      <c r="H3" s="340">
        <v>156266.64496845228</v>
      </c>
      <c r="I3" s="326">
        <v>163780.74496845229</v>
      </c>
      <c r="J3" s="327">
        <v>163780.74496845229</v>
      </c>
      <c r="K3" s="327">
        <v>163780.74496845229</v>
      </c>
      <c r="L3" s="327"/>
      <c r="M3" s="327"/>
      <c r="N3" s="327"/>
      <c r="O3" s="327"/>
      <c r="P3" s="327"/>
      <c r="Q3" s="327"/>
      <c r="R3" s="327"/>
      <c r="S3" s="328"/>
      <c r="T3" s="341">
        <v>647608.87987380906</v>
      </c>
      <c r="U3" s="139"/>
    </row>
    <row r="4" spans="1:21" x14ac:dyDescent="0.25">
      <c r="A4" s="24">
        <v>30005</v>
      </c>
      <c r="B4" s="136">
        <v>101866</v>
      </c>
      <c r="C4" s="136">
        <v>3072005</v>
      </c>
      <c r="D4" s="137" t="s">
        <v>342</v>
      </c>
      <c r="E4" s="138">
        <v>91050.782737660877</v>
      </c>
      <c r="F4" s="139">
        <v>-3267</v>
      </c>
      <c r="G4" s="139">
        <v>-5347.8</v>
      </c>
      <c r="H4" s="340">
        <v>87338.132737660882</v>
      </c>
      <c r="I4" s="326">
        <v>90605.132737660882</v>
      </c>
      <c r="J4" s="327">
        <v>90605.132737660882</v>
      </c>
      <c r="K4" s="327">
        <v>90605.132737660882</v>
      </c>
      <c r="L4" s="327"/>
      <c r="M4" s="327"/>
      <c r="N4" s="327"/>
      <c r="O4" s="327"/>
      <c r="P4" s="327"/>
      <c r="Q4" s="327"/>
      <c r="R4" s="327"/>
      <c r="S4" s="328"/>
      <c r="T4" s="341">
        <v>359153.53095064353</v>
      </c>
    </row>
    <row r="5" spans="1:21" x14ac:dyDescent="0.25">
      <c r="A5" s="24">
        <v>30004</v>
      </c>
      <c r="B5" s="136">
        <v>101867</v>
      </c>
      <c r="C5" s="136">
        <v>3072006</v>
      </c>
      <c r="D5" s="137" t="s">
        <v>343</v>
      </c>
      <c r="E5" s="138">
        <v>75569.515511455844</v>
      </c>
      <c r="F5" s="139">
        <v>-2649.9</v>
      </c>
      <c r="G5" s="139">
        <v>-4337.66</v>
      </c>
      <c r="H5" s="340">
        <v>72558.143844789185</v>
      </c>
      <c r="I5" s="326">
        <v>75208.043844789179</v>
      </c>
      <c r="J5" s="327">
        <v>75208.043844789179</v>
      </c>
      <c r="K5" s="327">
        <v>75208.043844789179</v>
      </c>
      <c r="L5" s="327"/>
      <c r="M5" s="327"/>
      <c r="N5" s="327"/>
      <c r="O5" s="327"/>
      <c r="P5" s="327"/>
      <c r="Q5" s="327"/>
      <c r="R5" s="327"/>
      <c r="S5" s="328"/>
      <c r="T5" s="341">
        <v>298182.27537915669</v>
      </c>
    </row>
    <row r="6" spans="1:21" x14ac:dyDescent="0.25">
      <c r="A6" s="24">
        <v>30015</v>
      </c>
      <c r="B6" s="136">
        <v>101868</v>
      </c>
      <c r="C6" s="136">
        <v>3072022</v>
      </c>
      <c r="D6" s="137" t="s">
        <v>313</v>
      </c>
      <c r="E6" s="138">
        <v>97497.278431441096</v>
      </c>
      <c r="F6" s="139">
        <v>-3539.25</v>
      </c>
      <c r="G6" s="139">
        <v>-5793.45</v>
      </c>
      <c r="H6" s="340">
        <v>93475.240931441091</v>
      </c>
      <c r="I6" s="326">
        <v>97014.490931441091</v>
      </c>
      <c r="J6" s="327">
        <v>97014.490931441091</v>
      </c>
      <c r="K6" s="327">
        <v>97014.490931441091</v>
      </c>
      <c r="L6" s="327"/>
      <c r="M6" s="327"/>
      <c r="N6" s="327"/>
      <c r="O6" s="327"/>
      <c r="P6" s="327"/>
      <c r="Q6" s="327"/>
      <c r="R6" s="327"/>
      <c r="S6" s="328"/>
      <c r="T6" s="341">
        <v>384518.71372576436</v>
      </c>
    </row>
    <row r="7" spans="1:21" x14ac:dyDescent="0.25">
      <c r="A7" s="24">
        <v>30036</v>
      </c>
      <c r="B7" s="136">
        <v>101869</v>
      </c>
      <c r="C7" s="136">
        <v>3072033</v>
      </c>
      <c r="D7" s="137" t="s">
        <v>344</v>
      </c>
      <c r="E7" s="138">
        <v>143080.88261712456</v>
      </c>
      <c r="F7" s="139">
        <v>-5862.45</v>
      </c>
      <c r="G7" s="139">
        <v>-9596.33</v>
      </c>
      <c r="H7" s="340">
        <v>136418.73845045789</v>
      </c>
      <c r="I7" s="326">
        <v>142281.18845045791</v>
      </c>
      <c r="J7" s="327">
        <v>142281.18845045791</v>
      </c>
      <c r="K7" s="327">
        <v>142281.18845045791</v>
      </c>
      <c r="L7" s="327"/>
      <c r="M7" s="327"/>
      <c r="N7" s="327"/>
      <c r="O7" s="327"/>
      <c r="P7" s="327"/>
      <c r="Q7" s="327"/>
      <c r="R7" s="327"/>
      <c r="S7" s="328"/>
      <c r="T7" s="341">
        <v>563262.30380183156</v>
      </c>
    </row>
    <row r="8" spans="1:21" x14ac:dyDescent="0.25">
      <c r="A8" s="24">
        <v>30035</v>
      </c>
      <c r="B8" s="136">
        <v>101870</v>
      </c>
      <c r="C8" s="136">
        <v>3072046</v>
      </c>
      <c r="D8" s="137" t="s">
        <v>300</v>
      </c>
      <c r="E8" s="138">
        <v>231309.62624521527</v>
      </c>
      <c r="F8" s="139">
        <v>-10781.099999999999</v>
      </c>
      <c r="G8" s="139">
        <v>-17647.740000000002</v>
      </c>
      <c r="H8" s="340">
        <v>219057.88124521528</v>
      </c>
      <c r="I8" s="326">
        <v>229838.98124521528</v>
      </c>
      <c r="J8" s="327">
        <v>229838.98124521528</v>
      </c>
      <c r="K8" s="327">
        <v>229838.98124521528</v>
      </c>
      <c r="L8" s="327"/>
      <c r="M8" s="327"/>
      <c r="N8" s="327"/>
      <c r="O8" s="327"/>
      <c r="P8" s="327"/>
      <c r="Q8" s="327"/>
      <c r="R8" s="327"/>
      <c r="S8" s="328"/>
      <c r="T8" s="341">
        <v>908574.82498086116</v>
      </c>
    </row>
    <row r="9" spans="1:21" x14ac:dyDescent="0.25">
      <c r="A9" s="24">
        <v>30137</v>
      </c>
      <c r="B9" s="136">
        <v>101873</v>
      </c>
      <c r="C9" s="136">
        <v>3072058</v>
      </c>
      <c r="D9" s="137" t="s">
        <v>345</v>
      </c>
      <c r="E9" s="138">
        <v>184932.55733004029</v>
      </c>
      <c r="F9" s="139">
        <v>-7241.8499999999995</v>
      </c>
      <c r="G9" s="139">
        <v>-11854.29</v>
      </c>
      <c r="H9" s="340">
        <v>176702.84983004027</v>
      </c>
      <c r="I9" s="326">
        <v>183944.69983004028</v>
      </c>
      <c r="J9" s="327">
        <v>183944.69983004028</v>
      </c>
      <c r="K9" s="327">
        <v>183944.69983004028</v>
      </c>
      <c r="L9" s="327"/>
      <c r="M9" s="327"/>
      <c r="N9" s="327"/>
      <c r="O9" s="327"/>
      <c r="P9" s="327"/>
      <c r="Q9" s="327"/>
      <c r="R9" s="327"/>
      <c r="S9" s="328"/>
      <c r="T9" s="341">
        <v>728536.94932016125</v>
      </c>
    </row>
    <row r="10" spans="1:21" x14ac:dyDescent="0.25">
      <c r="A10" s="24">
        <v>30067</v>
      </c>
      <c r="B10" s="136">
        <v>101874</v>
      </c>
      <c r="C10" s="136">
        <v>3072059</v>
      </c>
      <c r="D10" s="137" t="s">
        <v>297</v>
      </c>
      <c r="E10" s="138">
        <v>180504.25245493386</v>
      </c>
      <c r="F10" s="139">
        <v>-8076.7499999999991</v>
      </c>
      <c r="G10" s="139">
        <v>-13220.95</v>
      </c>
      <c r="H10" s="340">
        <v>171325.75662160054</v>
      </c>
      <c r="I10" s="326">
        <v>179402.50662160054</v>
      </c>
      <c r="J10" s="327">
        <v>179402.50662160054</v>
      </c>
      <c r="K10" s="327">
        <v>179402.50662160054</v>
      </c>
      <c r="L10" s="327"/>
      <c r="M10" s="327"/>
      <c r="N10" s="327"/>
      <c r="O10" s="327"/>
      <c r="P10" s="327"/>
      <c r="Q10" s="327"/>
      <c r="R10" s="327"/>
      <c r="S10" s="328"/>
      <c r="T10" s="341">
        <v>709533.27648640214</v>
      </c>
    </row>
    <row r="11" spans="1:21" x14ac:dyDescent="0.25">
      <c r="A11" s="24">
        <v>30053</v>
      </c>
      <c r="B11" s="136">
        <v>101875</v>
      </c>
      <c r="C11" s="136">
        <v>3072067</v>
      </c>
      <c r="D11" s="137" t="s">
        <v>346</v>
      </c>
      <c r="E11" s="138">
        <v>178162.25251432008</v>
      </c>
      <c r="F11" s="139">
        <v>-7314.45</v>
      </c>
      <c r="G11" s="139">
        <v>-11973.13</v>
      </c>
      <c r="H11" s="340">
        <v>169850.04168098673</v>
      </c>
      <c r="I11" s="326">
        <v>177164.49168098674</v>
      </c>
      <c r="J11" s="327">
        <v>177164.49168098674</v>
      </c>
      <c r="K11" s="327">
        <v>177164.49168098674</v>
      </c>
      <c r="L11" s="327"/>
      <c r="M11" s="327"/>
      <c r="N11" s="327"/>
      <c r="O11" s="327"/>
      <c r="P11" s="327"/>
      <c r="Q11" s="327"/>
      <c r="R11" s="327"/>
      <c r="S11" s="328"/>
      <c r="T11" s="341">
        <v>701343.5167239469</v>
      </c>
    </row>
    <row r="12" spans="1:21" x14ac:dyDescent="0.25">
      <c r="A12" s="24">
        <v>30052</v>
      </c>
      <c r="B12" s="136">
        <v>101876</v>
      </c>
      <c r="C12" s="136">
        <v>3072071</v>
      </c>
      <c r="D12" s="137" t="s">
        <v>347</v>
      </c>
      <c r="E12" s="138">
        <v>268122.76576397015</v>
      </c>
      <c r="F12" s="139">
        <v>-11234.849999999999</v>
      </c>
      <c r="G12" s="139">
        <v>-18390.490000000002</v>
      </c>
      <c r="H12" s="340">
        <v>255355.37493063681</v>
      </c>
      <c r="I12" s="326">
        <v>266590.22493063682</v>
      </c>
      <c r="J12" s="327">
        <v>266590.22493063682</v>
      </c>
      <c r="K12" s="327">
        <v>266590.22493063682</v>
      </c>
      <c r="L12" s="327"/>
      <c r="M12" s="327"/>
      <c r="N12" s="327"/>
      <c r="O12" s="327"/>
      <c r="P12" s="327"/>
      <c r="Q12" s="327"/>
      <c r="R12" s="327"/>
      <c r="S12" s="328"/>
      <c r="T12" s="341">
        <v>1055126.0497225472</v>
      </c>
    </row>
    <row r="13" spans="1:21" x14ac:dyDescent="0.25">
      <c r="A13" s="24">
        <v>30033</v>
      </c>
      <c r="B13" s="136">
        <v>101877</v>
      </c>
      <c r="C13" s="136">
        <v>3072076</v>
      </c>
      <c r="D13" s="137" t="s">
        <v>304</v>
      </c>
      <c r="E13" s="138">
        <v>168246.68097924688</v>
      </c>
      <c r="F13" s="139">
        <v>-6987.75</v>
      </c>
      <c r="G13" s="139">
        <v>-11438.35</v>
      </c>
      <c r="H13" s="340">
        <v>160305.73514591355</v>
      </c>
      <c r="I13" s="326">
        <v>167293.48514591355</v>
      </c>
      <c r="J13" s="327">
        <v>167293.48514591355</v>
      </c>
      <c r="K13" s="327">
        <v>167293.48514591355</v>
      </c>
      <c r="L13" s="327"/>
      <c r="M13" s="327"/>
      <c r="N13" s="327"/>
      <c r="O13" s="327"/>
      <c r="P13" s="327"/>
      <c r="Q13" s="327"/>
      <c r="R13" s="327"/>
      <c r="S13" s="328"/>
      <c r="T13" s="341">
        <v>662186.19058365421</v>
      </c>
    </row>
    <row r="14" spans="1:21" x14ac:dyDescent="0.25">
      <c r="A14" s="24">
        <v>30002</v>
      </c>
      <c r="B14" s="136">
        <v>101878</v>
      </c>
      <c r="C14" s="136">
        <v>3072083</v>
      </c>
      <c r="D14" s="137" t="s">
        <v>301</v>
      </c>
      <c r="E14" s="138">
        <v>174946.87893765408</v>
      </c>
      <c r="F14" s="139">
        <v>-7169.25</v>
      </c>
      <c r="G14" s="139">
        <v>-11735.45</v>
      </c>
      <c r="H14" s="340">
        <v>166799.67477098742</v>
      </c>
      <c r="I14" s="326">
        <v>173968.92477098742</v>
      </c>
      <c r="J14" s="327">
        <v>173968.92477098742</v>
      </c>
      <c r="K14" s="327">
        <v>173968.92477098742</v>
      </c>
      <c r="L14" s="327"/>
      <c r="M14" s="327"/>
      <c r="N14" s="327"/>
      <c r="O14" s="327"/>
      <c r="P14" s="327"/>
      <c r="Q14" s="327"/>
      <c r="R14" s="327"/>
      <c r="S14" s="328"/>
      <c r="T14" s="341">
        <v>688706.44908394967</v>
      </c>
    </row>
    <row r="15" spans="1:21" x14ac:dyDescent="0.25">
      <c r="A15" s="24">
        <v>30009</v>
      </c>
      <c r="B15" s="136">
        <v>101879</v>
      </c>
      <c r="C15" s="136">
        <v>3072088</v>
      </c>
      <c r="D15" s="137" t="s">
        <v>348</v>
      </c>
      <c r="E15" s="138">
        <v>171019.65323758862</v>
      </c>
      <c r="F15" s="139">
        <v>-6897.0000000000009</v>
      </c>
      <c r="G15" s="139">
        <v>-11289.8</v>
      </c>
      <c r="H15" s="340">
        <v>163181.83657092194</v>
      </c>
      <c r="I15" s="326">
        <v>170078.83657092194</v>
      </c>
      <c r="J15" s="327">
        <v>170078.83657092194</v>
      </c>
      <c r="K15" s="327">
        <v>170078.83657092194</v>
      </c>
      <c r="L15" s="327"/>
      <c r="M15" s="327"/>
      <c r="N15" s="327"/>
      <c r="O15" s="327"/>
      <c r="P15" s="327"/>
      <c r="Q15" s="327"/>
      <c r="R15" s="327"/>
      <c r="S15" s="328"/>
      <c r="T15" s="341">
        <v>673418.34628368774</v>
      </c>
    </row>
    <row r="16" spans="1:21" x14ac:dyDescent="0.25">
      <c r="A16" s="24">
        <v>30013</v>
      </c>
      <c r="B16" s="136">
        <v>101880</v>
      </c>
      <c r="C16" s="136">
        <v>3072092</v>
      </c>
      <c r="D16" s="137" t="s">
        <v>349</v>
      </c>
      <c r="E16" s="138">
        <v>149650.82216701421</v>
      </c>
      <c r="F16" s="139">
        <v>-5699.1</v>
      </c>
      <c r="G16" s="139">
        <v>-9328.94</v>
      </c>
      <c r="H16" s="340">
        <v>143174.31050034755</v>
      </c>
      <c r="I16" s="326">
        <v>148873.41050034756</v>
      </c>
      <c r="J16" s="327">
        <v>148873.41050034756</v>
      </c>
      <c r="K16" s="327">
        <v>148873.41050034756</v>
      </c>
      <c r="L16" s="327"/>
      <c r="M16" s="327"/>
      <c r="N16" s="327"/>
      <c r="O16" s="327"/>
      <c r="P16" s="327"/>
      <c r="Q16" s="327"/>
      <c r="R16" s="327"/>
      <c r="S16" s="328"/>
      <c r="T16" s="341">
        <v>589794.54200139025</v>
      </c>
    </row>
    <row r="17" spans="1:20" x14ac:dyDescent="0.25">
      <c r="A17" s="24">
        <v>30014</v>
      </c>
      <c r="B17" s="136">
        <v>101881</v>
      </c>
      <c r="C17" s="136">
        <v>3072094</v>
      </c>
      <c r="D17" s="137" t="s">
        <v>350</v>
      </c>
      <c r="E17" s="138">
        <v>152347.80603053104</v>
      </c>
      <c r="F17" s="139">
        <v>-5880.5999999999995</v>
      </c>
      <c r="G17" s="139">
        <v>-9626.0400000000009</v>
      </c>
      <c r="H17" s="340">
        <v>145665.03603053102</v>
      </c>
      <c r="I17" s="326">
        <v>151545.63603053102</v>
      </c>
      <c r="J17" s="327">
        <v>151545.63603053102</v>
      </c>
      <c r="K17" s="327">
        <v>151545.63603053102</v>
      </c>
      <c r="L17" s="327"/>
      <c r="M17" s="327"/>
      <c r="N17" s="327"/>
      <c r="O17" s="327"/>
      <c r="P17" s="327"/>
      <c r="Q17" s="327"/>
      <c r="R17" s="327"/>
      <c r="S17" s="328"/>
      <c r="T17" s="341">
        <v>600301.94412212411</v>
      </c>
    </row>
    <row r="18" spans="1:20" x14ac:dyDescent="0.25">
      <c r="A18" s="24">
        <v>30141</v>
      </c>
      <c r="B18" s="136">
        <v>101884</v>
      </c>
      <c r="C18" s="136">
        <v>3072115</v>
      </c>
      <c r="D18" s="137" t="s">
        <v>351</v>
      </c>
      <c r="E18" s="138">
        <v>168632.74216923429</v>
      </c>
      <c r="F18" s="139">
        <v>-7223.7</v>
      </c>
      <c r="G18" s="139">
        <v>-11824.58</v>
      </c>
      <c r="H18" s="340">
        <v>160423.66050256763</v>
      </c>
      <c r="I18" s="326">
        <v>167647.36050256764</v>
      </c>
      <c r="J18" s="327">
        <v>167647.36050256764</v>
      </c>
      <c r="K18" s="327">
        <v>167647.36050256764</v>
      </c>
      <c r="L18" s="327"/>
      <c r="M18" s="327"/>
      <c r="N18" s="327"/>
      <c r="O18" s="327"/>
      <c r="P18" s="327"/>
      <c r="Q18" s="327"/>
      <c r="R18" s="327"/>
      <c r="S18" s="328"/>
      <c r="T18" s="341">
        <v>663365.74201027048</v>
      </c>
    </row>
    <row r="19" spans="1:20" x14ac:dyDescent="0.25">
      <c r="A19" s="24">
        <v>30039</v>
      </c>
      <c r="B19" s="136">
        <v>101885</v>
      </c>
      <c r="C19" s="136">
        <v>3072121</v>
      </c>
      <c r="D19" s="137" t="s">
        <v>352</v>
      </c>
      <c r="E19" s="138">
        <v>261155.47173499793</v>
      </c>
      <c r="F19" s="139">
        <v>-10835.55</v>
      </c>
      <c r="G19" s="139">
        <v>-17736.87</v>
      </c>
      <c r="H19" s="340">
        <v>248841.84923499794</v>
      </c>
      <c r="I19" s="326">
        <v>259677.39923499792</v>
      </c>
      <c r="J19" s="327">
        <v>259677.39923499792</v>
      </c>
      <c r="K19" s="327">
        <v>259677.39923499792</v>
      </c>
      <c r="L19" s="327"/>
      <c r="M19" s="327"/>
      <c r="N19" s="327"/>
      <c r="O19" s="327"/>
      <c r="P19" s="327"/>
      <c r="Q19" s="327"/>
      <c r="R19" s="327"/>
      <c r="S19" s="328"/>
      <c r="T19" s="341">
        <v>1027874.0469399918</v>
      </c>
    </row>
    <row r="20" spans="1:20" x14ac:dyDescent="0.25">
      <c r="A20" s="24">
        <v>30063</v>
      </c>
      <c r="B20" s="136">
        <v>101886</v>
      </c>
      <c r="C20" s="136">
        <v>3072125</v>
      </c>
      <c r="D20" s="137" t="s">
        <v>353</v>
      </c>
      <c r="E20" s="138">
        <v>248796.41332146712</v>
      </c>
      <c r="F20" s="139">
        <v>-10672.200000000003</v>
      </c>
      <c r="G20" s="139">
        <v>-17469.48</v>
      </c>
      <c r="H20" s="340">
        <v>236668.4233214671</v>
      </c>
      <c r="I20" s="326">
        <v>247340.62332146711</v>
      </c>
      <c r="J20" s="327">
        <v>247340.62332146711</v>
      </c>
      <c r="K20" s="327">
        <v>247340.62332146711</v>
      </c>
      <c r="L20" s="327"/>
      <c r="M20" s="327"/>
      <c r="N20" s="327"/>
      <c r="O20" s="327"/>
      <c r="P20" s="327"/>
      <c r="Q20" s="327"/>
      <c r="R20" s="327"/>
      <c r="S20" s="328"/>
      <c r="T20" s="341">
        <v>978690.29328586836</v>
      </c>
    </row>
    <row r="21" spans="1:20" x14ac:dyDescent="0.25">
      <c r="A21" s="24">
        <v>30058</v>
      </c>
      <c r="B21" s="136">
        <v>101887</v>
      </c>
      <c r="C21" s="136">
        <v>3072150</v>
      </c>
      <c r="D21" s="137" t="s">
        <v>354</v>
      </c>
      <c r="E21" s="138">
        <v>176060.46646994536</v>
      </c>
      <c r="F21" s="139">
        <v>-7387.05</v>
      </c>
      <c r="G21" s="139">
        <v>-12091.97</v>
      </c>
      <c r="H21" s="340">
        <v>167665.75230327871</v>
      </c>
      <c r="I21" s="326">
        <v>175052.8023032787</v>
      </c>
      <c r="J21" s="327">
        <v>175052.8023032787</v>
      </c>
      <c r="K21" s="327">
        <v>175052.8023032787</v>
      </c>
      <c r="L21" s="327"/>
      <c r="M21" s="327"/>
      <c r="N21" s="327"/>
      <c r="O21" s="327"/>
      <c r="P21" s="327"/>
      <c r="Q21" s="327"/>
      <c r="R21" s="327"/>
      <c r="S21" s="328"/>
      <c r="T21" s="341">
        <v>692824.15921311476</v>
      </c>
    </row>
    <row r="22" spans="1:20" x14ac:dyDescent="0.25">
      <c r="A22" s="24">
        <v>30028</v>
      </c>
      <c r="B22" s="136">
        <v>101888</v>
      </c>
      <c r="C22" s="136">
        <v>3072151</v>
      </c>
      <c r="D22" s="137" t="s">
        <v>294</v>
      </c>
      <c r="E22" s="138">
        <v>176593.31286419128</v>
      </c>
      <c r="F22" s="139">
        <v>-8022.2999999999993</v>
      </c>
      <c r="G22" s="139">
        <v>-13131.82</v>
      </c>
      <c r="H22" s="340">
        <v>167476.69453085796</v>
      </c>
      <c r="I22" s="326">
        <v>175498.99453085795</v>
      </c>
      <c r="J22" s="327">
        <v>175498.99453085795</v>
      </c>
      <c r="K22" s="327">
        <v>175498.99453085795</v>
      </c>
      <c r="L22" s="327"/>
      <c r="M22" s="327"/>
      <c r="N22" s="327"/>
      <c r="O22" s="327"/>
      <c r="P22" s="327"/>
      <c r="Q22" s="327"/>
      <c r="R22" s="327"/>
      <c r="S22" s="328"/>
      <c r="T22" s="341">
        <v>693973.67812343175</v>
      </c>
    </row>
    <row r="23" spans="1:20" x14ac:dyDescent="0.25">
      <c r="A23" s="24">
        <v>30030</v>
      </c>
      <c r="B23" s="136">
        <v>101889</v>
      </c>
      <c r="C23" s="136">
        <v>3072153</v>
      </c>
      <c r="D23" s="137" t="s">
        <v>355</v>
      </c>
      <c r="E23" s="138">
        <v>170431.14608859411</v>
      </c>
      <c r="F23" s="139">
        <v>-6642.9</v>
      </c>
      <c r="G23" s="139">
        <v>-10873.86</v>
      </c>
      <c r="H23" s="340">
        <v>162882.09108859411</v>
      </c>
      <c r="I23" s="326">
        <v>169524.99108859411</v>
      </c>
      <c r="J23" s="327">
        <v>169524.99108859411</v>
      </c>
      <c r="K23" s="327">
        <v>169524.99108859411</v>
      </c>
      <c r="L23" s="327"/>
      <c r="M23" s="327"/>
      <c r="N23" s="327"/>
      <c r="O23" s="327"/>
      <c r="P23" s="327"/>
      <c r="Q23" s="327"/>
      <c r="R23" s="327"/>
      <c r="S23" s="328"/>
      <c r="T23" s="341">
        <v>671457.0643543764</v>
      </c>
    </row>
    <row r="24" spans="1:20" x14ac:dyDescent="0.25">
      <c r="A24" s="24">
        <v>30041</v>
      </c>
      <c r="B24" s="136">
        <v>101890</v>
      </c>
      <c r="C24" s="136">
        <v>3072154</v>
      </c>
      <c r="D24" s="137" t="s">
        <v>356</v>
      </c>
      <c r="E24" s="138">
        <v>138253.92632579536</v>
      </c>
      <c r="F24" s="139">
        <v>-6207.3</v>
      </c>
      <c r="G24" s="139">
        <v>-10160.82</v>
      </c>
      <c r="H24" s="340">
        <v>131199.89132579538</v>
      </c>
      <c r="I24" s="326">
        <v>137407.19132579537</v>
      </c>
      <c r="J24" s="327">
        <v>137407.19132579537</v>
      </c>
      <c r="K24" s="327">
        <v>137407.19132579537</v>
      </c>
      <c r="L24" s="327"/>
      <c r="M24" s="327"/>
      <c r="N24" s="327"/>
      <c r="O24" s="327"/>
      <c r="P24" s="327"/>
      <c r="Q24" s="327"/>
      <c r="R24" s="327"/>
      <c r="S24" s="328"/>
      <c r="T24" s="341">
        <v>543421.46530318144</v>
      </c>
    </row>
    <row r="25" spans="1:20" x14ac:dyDescent="0.25">
      <c r="A25" s="24">
        <v>30001</v>
      </c>
      <c r="B25" s="136">
        <v>101891</v>
      </c>
      <c r="C25" s="136">
        <v>3072161</v>
      </c>
      <c r="D25" s="137" t="s">
        <v>312</v>
      </c>
      <c r="E25" s="138">
        <v>104350.79885446688</v>
      </c>
      <c r="F25" s="139">
        <v>-4029.3000000000006</v>
      </c>
      <c r="G25" s="139">
        <v>-6595.62</v>
      </c>
      <c r="H25" s="340">
        <v>99771.863854466879</v>
      </c>
      <c r="I25" s="326">
        <v>103801.16385446688</v>
      </c>
      <c r="J25" s="327">
        <v>103801.16385446688</v>
      </c>
      <c r="K25" s="327">
        <v>103801.16385446688</v>
      </c>
      <c r="L25" s="327"/>
      <c r="M25" s="327"/>
      <c r="N25" s="327"/>
      <c r="O25" s="327"/>
      <c r="P25" s="327"/>
      <c r="Q25" s="327"/>
      <c r="R25" s="327"/>
      <c r="S25" s="328"/>
      <c r="T25" s="341">
        <v>411175.35541786748</v>
      </c>
    </row>
    <row r="26" spans="1:20" x14ac:dyDescent="0.25">
      <c r="A26" s="24">
        <v>30006</v>
      </c>
      <c r="B26" s="136">
        <v>101892</v>
      </c>
      <c r="C26" s="136">
        <v>3072162</v>
      </c>
      <c r="D26" s="137" t="s">
        <v>309</v>
      </c>
      <c r="E26" s="138">
        <v>159553.57855554484</v>
      </c>
      <c r="F26" s="139">
        <v>-6769.95</v>
      </c>
      <c r="G26" s="139">
        <v>-11081.83</v>
      </c>
      <c r="H26" s="340">
        <v>151860.14272221149</v>
      </c>
      <c r="I26" s="326">
        <v>158630.0927222115</v>
      </c>
      <c r="J26" s="327">
        <v>158630.0927222115</v>
      </c>
      <c r="K26" s="327">
        <v>158630.0927222115</v>
      </c>
      <c r="L26" s="327"/>
      <c r="M26" s="327"/>
      <c r="N26" s="327"/>
      <c r="O26" s="327"/>
      <c r="P26" s="327"/>
      <c r="Q26" s="327"/>
      <c r="R26" s="327"/>
      <c r="S26" s="328"/>
      <c r="T26" s="341">
        <v>627750.42088884604</v>
      </c>
    </row>
    <row r="27" spans="1:20" x14ac:dyDescent="0.25">
      <c r="A27" s="24">
        <v>30143</v>
      </c>
      <c r="B27" s="136">
        <v>101893</v>
      </c>
      <c r="C27" s="136">
        <v>3072163</v>
      </c>
      <c r="D27" s="137" t="s">
        <v>357</v>
      </c>
      <c r="E27" s="138">
        <v>184921.71476779462</v>
      </c>
      <c r="F27" s="139">
        <v>-7550.4000000000005</v>
      </c>
      <c r="G27" s="139">
        <v>-12359.36</v>
      </c>
      <c r="H27" s="340">
        <v>176341.36810112797</v>
      </c>
      <c r="I27" s="326">
        <v>183891.76810112796</v>
      </c>
      <c r="J27" s="327">
        <v>183891.76810112796</v>
      </c>
      <c r="K27" s="327">
        <v>183891.76810112796</v>
      </c>
      <c r="L27" s="327"/>
      <c r="M27" s="327"/>
      <c r="N27" s="327"/>
      <c r="O27" s="327"/>
      <c r="P27" s="327"/>
      <c r="Q27" s="327"/>
      <c r="R27" s="327"/>
      <c r="S27" s="328"/>
      <c r="T27" s="341">
        <v>728016.67240451183</v>
      </c>
    </row>
    <row r="28" spans="1:20" x14ac:dyDescent="0.25">
      <c r="A28" s="24">
        <v>30010</v>
      </c>
      <c r="B28" s="136">
        <v>101894</v>
      </c>
      <c r="C28" s="136">
        <v>3072164</v>
      </c>
      <c r="D28" s="137" t="s">
        <v>358</v>
      </c>
      <c r="E28" s="138">
        <v>166381.65543155838</v>
      </c>
      <c r="F28" s="139">
        <v>-6769.95</v>
      </c>
      <c r="G28" s="139">
        <v>-11081.83</v>
      </c>
      <c r="H28" s="340">
        <v>158688.21959822503</v>
      </c>
      <c r="I28" s="326">
        <v>165458.16959822504</v>
      </c>
      <c r="J28" s="327">
        <v>165458.16959822504</v>
      </c>
      <c r="K28" s="327">
        <v>165458.16959822504</v>
      </c>
      <c r="L28" s="327"/>
      <c r="M28" s="327"/>
      <c r="N28" s="327"/>
      <c r="O28" s="327"/>
      <c r="P28" s="327"/>
      <c r="Q28" s="327"/>
      <c r="R28" s="327"/>
      <c r="S28" s="328"/>
      <c r="T28" s="341">
        <v>655062.7283929002</v>
      </c>
    </row>
    <row r="29" spans="1:20" x14ac:dyDescent="0.25">
      <c r="A29" s="24">
        <v>30011</v>
      </c>
      <c r="B29" s="136">
        <v>101895</v>
      </c>
      <c r="C29" s="136">
        <v>3072165</v>
      </c>
      <c r="D29" s="137" t="s">
        <v>308</v>
      </c>
      <c r="E29" s="138">
        <v>175509.91718045584</v>
      </c>
      <c r="F29" s="139">
        <v>-7278.1500000000005</v>
      </c>
      <c r="G29" s="139">
        <v>-11913.71</v>
      </c>
      <c r="H29" s="340">
        <v>167238.95801378918</v>
      </c>
      <c r="I29" s="326">
        <v>174517.10801378917</v>
      </c>
      <c r="J29" s="327">
        <v>174517.10801378917</v>
      </c>
      <c r="K29" s="327">
        <v>174517.10801378917</v>
      </c>
      <c r="L29" s="327"/>
      <c r="M29" s="327"/>
      <c r="N29" s="327"/>
      <c r="O29" s="327"/>
      <c r="P29" s="327"/>
      <c r="Q29" s="327"/>
      <c r="R29" s="327"/>
      <c r="S29" s="328"/>
      <c r="T29" s="341">
        <v>690790.28205515665</v>
      </c>
    </row>
    <row r="30" spans="1:20" x14ac:dyDescent="0.25">
      <c r="A30" s="24">
        <v>30056</v>
      </c>
      <c r="B30" s="136">
        <v>101896</v>
      </c>
      <c r="C30" s="136">
        <v>3072166</v>
      </c>
      <c r="D30" s="137" t="s">
        <v>311</v>
      </c>
      <c r="E30" s="138">
        <v>157403.13580766181</v>
      </c>
      <c r="F30" s="139">
        <v>-6842.55</v>
      </c>
      <c r="G30" s="139">
        <v>-11200.67</v>
      </c>
      <c r="H30" s="340">
        <v>149627.19664099516</v>
      </c>
      <c r="I30" s="326">
        <v>156469.74664099514</v>
      </c>
      <c r="J30" s="327">
        <v>156469.74664099514</v>
      </c>
      <c r="K30" s="327">
        <v>156469.74664099514</v>
      </c>
      <c r="L30" s="327"/>
      <c r="M30" s="327"/>
      <c r="N30" s="327"/>
      <c r="O30" s="327"/>
      <c r="P30" s="327"/>
      <c r="Q30" s="327"/>
      <c r="R30" s="327"/>
      <c r="S30" s="328"/>
      <c r="T30" s="341">
        <v>619036.43656398053</v>
      </c>
    </row>
    <row r="31" spans="1:20" x14ac:dyDescent="0.25">
      <c r="A31" s="24">
        <v>30019</v>
      </c>
      <c r="B31" s="136">
        <v>101897</v>
      </c>
      <c r="C31" s="136">
        <v>3072167</v>
      </c>
      <c r="D31" s="137" t="s">
        <v>299</v>
      </c>
      <c r="E31" s="138">
        <v>309212.5</v>
      </c>
      <c r="F31" s="139">
        <v>-15790.5</v>
      </c>
      <c r="G31" s="139">
        <v>-25847.7</v>
      </c>
      <c r="H31" s="340">
        <v>291268.02500000002</v>
      </c>
      <c r="I31" s="326">
        <v>307058.52500000002</v>
      </c>
      <c r="J31" s="327">
        <v>307058.52500000002</v>
      </c>
      <c r="K31" s="327">
        <v>307058.52500000002</v>
      </c>
      <c r="L31" s="327"/>
      <c r="M31" s="327"/>
      <c r="N31" s="327"/>
      <c r="O31" s="327"/>
      <c r="P31" s="327"/>
      <c r="Q31" s="327"/>
      <c r="R31" s="327"/>
      <c r="S31" s="328"/>
      <c r="T31" s="341">
        <v>1212443.6000000001</v>
      </c>
    </row>
    <row r="32" spans="1:20" x14ac:dyDescent="0.25">
      <c r="A32" s="24">
        <v>30020</v>
      </c>
      <c r="B32" s="136">
        <v>101898</v>
      </c>
      <c r="C32" s="136">
        <v>3072168</v>
      </c>
      <c r="D32" s="137" t="s">
        <v>359</v>
      </c>
      <c r="E32" s="138">
        <v>380800.18026821612</v>
      </c>
      <c r="F32" s="139">
        <v>-15046.35</v>
      </c>
      <c r="G32" s="139">
        <v>-24629.59</v>
      </c>
      <c r="H32" s="340">
        <v>363701.36443488282</v>
      </c>
      <c r="I32" s="326">
        <v>378747.7144348828</v>
      </c>
      <c r="J32" s="327">
        <v>378747.7144348828</v>
      </c>
      <c r="K32" s="327">
        <v>378747.7144348828</v>
      </c>
      <c r="L32" s="327"/>
      <c r="M32" s="327"/>
      <c r="N32" s="327"/>
      <c r="O32" s="327"/>
      <c r="P32" s="327"/>
      <c r="Q32" s="327"/>
      <c r="R32" s="327"/>
      <c r="S32" s="328"/>
      <c r="T32" s="341">
        <v>1499944.5077395313</v>
      </c>
    </row>
    <row r="33" spans="1:20" x14ac:dyDescent="0.25">
      <c r="A33" s="24">
        <v>30024</v>
      </c>
      <c r="B33" s="136">
        <v>101899</v>
      </c>
      <c r="C33" s="136">
        <v>3072169</v>
      </c>
      <c r="D33" s="137" t="s">
        <v>360</v>
      </c>
      <c r="E33" s="138">
        <v>235145.60413648596</v>
      </c>
      <c r="F33" s="139">
        <v>-9909.9000000000015</v>
      </c>
      <c r="G33" s="139">
        <v>-16221.66</v>
      </c>
      <c r="H33" s="340">
        <v>223883.89913648597</v>
      </c>
      <c r="I33" s="326">
        <v>233793.79913648596</v>
      </c>
      <c r="J33" s="327">
        <v>233793.79913648596</v>
      </c>
      <c r="K33" s="327">
        <v>233793.79913648596</v>
      </c>
      <c r="L33" s="327"/>
      <c r="M33" s="327"/>
      <c r="N33" s="327"/>
      <c r="O33" s="327"/>
      <c r="P33" s="327"/>
      <c r="Q33" s="327"/>
      <c r="R33" s="327"/>
      <c r="S33" s="328"/>
      <c r="T33" s="341">
        <v>925265.29654594371</v>
      </c>
    </row>
    <row r="34" spans="1:20" x14ac:dyDescent="0.25">
      <c r="A34" s="24">
        <v>30027</v>
      </c>
      <c r="B34" s="136">
        <v>101900</v>
      </c>
      <c r="C34" s="136">
        <v>3072170</v>
      </c>
      <c r="D34" s="137" t="s">
        <v>361</v>
      </c>
      <c r="E34" s="138">
        <v>170394.28505735318</v>
      </c>
      <c r="F34" s="139">
        <v>-6624.75</v>
      </c>
      <c r="G34" s="139">
        <v>-10844.15</v>
      </c>
      <c r="H34" s="340">
        <v>162865.85589068651</v>
      </c>
      <c r="I34" s="326">
        <v>169490.60589068651</v>
      </c>
      <c r="J34" s="327">
        <v>169490.60589068651</v>
      </c>
      <c r="K34" s="327">
        <v>169490.60589068651</v>
      </c>
      <c r="L34" s="327"/>
      <c r="M34" s="327"/>
      <c r="N34" s="327"/>
      <c r="O34" s="327"/>
      <c r="P34" s="327"/>
      <c r="Q34" s="327"/>
      <c r="R34" s="327"/>
      <c r="S34" s="328"/>
      <c r="T34" s="341">
        <v>671337.67356274603</v>
      </c>
    </row>
    <row r="35" spans="1:20" x14ac:dyDescent="0.25">
      <c r="A35" s="24">
        <v>30142</v>
      </c>
      <c r="B35" s="136">
        <v>101901</v>
      </c>
      <c r="C35" s="136">
        <v>3072171</v>
      </c>
      <c r="D35" s="137" t="s">
        <v>303</v>
      </c>
      <c r="E35" s="138">
        <v>285741.84681562585</v>
      </c>
      <c r="F35" s="139">
        <v>-12904.65</v>
      </c>
      <c r="G35" s="139">
        <v>-21123.81</v>
      </c>
      <c r="H35" s="340">
        <v>271076.87931562582</v>
      </c>
      <c r="I35" s="326">
        <v>283981.52931562584</v>
      </c>
      <c r="J35" s="327">
        <v>283981.52931562584</v>
      </c>
      <c r="K35" s="327">
        <v>283981.52931562584</v>
      </c>
      <c r="L35" s="327"/>
      <c r="M35" s="327"/>
      <c r="N35" s="327"/>
      <c r="O35" s="327"/>
      <c r="P35" s="327"/>
      <c r="Q35" s="327"/>
      <c r="R35" s="327"/>
      <c r="S35" s="328"/>
      <c r="T35" s="341">
        <v>1123021.4672625032</v>
      </c>
    </row>
    <row r="36" spans="1:20" x14ac:dyDescent="0.25">
      <c r="A36" s="24">
        <v>30069</v>
      </c>
      <c r="B36" s="136">
        <v>101902</v>
      </c>
      <c r="C36" s="136">
        <v>3072172</v>
      </c>
      <c r="D36" s="137" t="s">
        <v>362</v>
      </c>
      <c r="E36" s="138">
        <v>221019.07450322012</v>
      </c>
      <c r="F36" s="139">
        <v>-8802.75</v>
      </c>
      <c r="G36" s="139">
        <v>-14409.35</v>
      </c>
      <c r="H36" s="340">
        <v>211015.54533655345</v>
      </c>
      <c r="I36" s="326">
        <v>219818.29533655345</v>
      </c>
      <c r="J36" s="327">
        <v>219818.29533655345</v>
      </c>
      <c r="K36" s="327">
        <v>219818.29533655345</v>
      </c>
      <c r="L36" s="327"/>
      <c r="M36" s="327"/>
      <c r="N36" s="327"/>
      <c r="O36" s="327"/>
      <c r="P36" s="327"/>
      <c r="Q36" s="327"/>
      <c r="R36" s="327"/>
      <c r="S36" s="328"/>
      <c r="T36" s="341">
        <v>870470.43134621379</v>
      </c>
    </row>
    <row r="37" spans="1:20" x14ac:dyDescent="0.25">
      <c r="A37" s="24">
        <v>30059</v>
      </c>
      <c r="B37" s="136">
        <v>101903</v>
      </c>
      <c r="C37" s="136">
        <v>3072173</v>
      </c>
      <c r="D37" s="137" t="s">
        <v>295</v>
      </c>
      <c r="E37" s="138">
        <v>235216.66189450631</v>
      </c>
      <c r="F37" s="139">
        <v>-10000.65</v>
      </c>
      <c r="G37" s="139">
        <v>-16370.21</v>
      </c>
      <c r="H37" s="340">
        <v>223851.82772783964</v>
      </c>
      <c r="I37" s="326">
        <v>233852.47772783964</v>
      </c>
      <c r="J37" s="327">
        <v>233852.47772783964</v>
      </c>
      <c r="K37" s="327">
        <v>233852.47772783964</v>
      </c>
      <c r="L37" s="327"/>
      <c r="M37" s="327"/>
      <c r="N37" s="327"/>
      <c r="O37" s="327"/>
      <c r="P37" s="327"/>
      <c r="Q37" s="327"/>
      <c r="R37" s="327"/>
      <c r="S37" s="328"/>
      <c r="T37" s="341">
        <v>925409.26091135852</v>
      </c>
    </row>
    <row r="38" spans="1:20" x14ac:dyDescent="0.25">
      <c r="A38" s="24">
        <v>30060</v>
      </c>
      <c r="B38" s="136">
        <v>101904</v>
      </c>
      <c r="C38" s="136">
        <v>3072174</v>
      </c>
      <c r="D38" s="137" t="s">
        <v>291</v>
      </c>
      <c r="E38" s="138">
        <v>230347.66054633641</v>
      </c>
      <c r="F38" s="139">
        <v>-11361.9</v>
      </c>
      <c r="G38" s="139">
        <v>-18598.46</v>
      </c>
      <c r="H38" s="340">
        <v>217435.88887966974</v>
      </c>
      <c r="I38" s="326">
        <v>228797.78887966974</v>
      </c>
      <c r="J38" s="327">
        <v>228797.78887966974</v>
      </c>
      <c r="K38" s="327">
        <v>228797.78887966974</v>
      </c>
      <c r="L38" s="327"/>
      <c r="M38" s="327"/>
      <c r="N38" s="327"/>
      <c r="O38" s="327"/>
      <c r="P38" s="327"/>
      <c r="Q38" s="327"/>
      <c r="R38" s="327"/>
      <c r="S38" s="328"/>
      <c r="T38" s="341">
        <v>903829.25551867893</v>
      </c>
    </row>
    <row r="39" spans="1:20" x14ac:dyDescent="0.25">
      <c r="A39" s="24">
        <v>30062</v>
      </c>
      <c r="B39" s="136">
        <v>101905</v>
      </c>
      <c r="C39" s="136">
        <v>3072175</v>
      </c>
      <c r="D39" s="137" t="s">
        <v>363</v>
      </c>
      <c r="E39" s="138">
        <v>162777.35451149425</v>
      </c>
      <c r="F39" s="139">
        <v>-7405.2000000000007</v>
      </c>
      <c r="G39" s="139">
        <v>-12121.68</v>
      </c>
      <c r="H39" s="340">
        <v>154362.01451149423</v>
      </c>
      <c r="I39" s="326">
        <v>161767.21451149424</v>
      </c>
      <c r="J39" s="327">
        <v>161767.21451149424</v>
      </c>
      <c r="K39" s="327">
        <v>161767.21451149424</v>
      </c>
      <c r="L39" s="327"/>
      <c r="M39" s="327"/>
      <c r="N39" s="327"/>
      <c r="O39" s="327"/>
      <c r="P39" s="327"/>
      <c r="Q39" s="327"/>
      <c r="R39" s="327"/>
      <c r="S39" s="328"/>
      <c r="T39" s="341">
        <v>639663.658045977</v>
      </c>
    </row>
    <row r="40" spans="1:20" x14ac:dyDescent="0.25">
      <c r="A40" s="24">
        <v>30037</v>
      </c>
      <c r="B40" s="136">
        <v>101906</v>
      </c>
      <c r="C40" s="136">
        <v>3072176</v>
      </c>
      <c r="D40" s="137" t="s">
        <v>364</v>
      </c>
      <c r="E40" s="138">
        <v>177464.04045005215</v>
      </c>
      <c r="F40" s="139">
        <v>-7532.25</v>
      </c>
      <c r="G40" s="139">
        <v>-12329.65</v>
      </c>
      <c r="H40" s="340">
        <v>168904.31961671883</v>
      </c>
      <c r="I40" s="326">
        <v>176436.56961671883</v>
      </c>
      <c r="J40" s="327">
        <v>176436.56961671883</v>
      </c>
      <c r="K40" s="327">
        <v>176436.56961671883</v>
      </c>
      <c r="L40" s="327"/>
      <c r="M40" s="327"/>
      <c r="N40" s="327"/>
      <c r="O40" s="327"/>
      <c r="P40" s="327"/>
      <c r="Q40" s="327"/>
      <c r="R40" s="327"/>
      <c r="S40" s="328"/>
      <c r="T40" s="341">
        <v>698214.02846687532</v>
      </c>
    </row>
    <row r="41" spans="1:20" x14ac:dyDescent="0.25">
      <c r="A41" s="24">
        <v>30068</v>
      </c>
      <c r="B41" s="136">
        <v>101907</v>
      </c>
      <c r="C41" s="136">
        <v>3072177</v>
      </c>
      <c r="D41" s="137" t="s">
        <v>365</v>
      </c>
      <c r="E41" s="138">
        <v>137075.46107510375</v>
      </c>
      <c r="F41" s="139">
        <v>-5735.4</v>
      </c>
      <c r="G41" s="139">
        <v>-9388.36</v>
      </c>
      <c r="H41" s="340">
        <v>130557.69774177043</v>
      </c>
      <c r="I41" s="326">
        <v>136293.09774177041</v>
      </c>
      <c r="J41" s="327">
        <v>136293.09774177041</v>
      </c>
      <c r="K41" s="327">
        <v>136293.09774177041</v>
      </c>
      <c r="L41" s="327"/>
      <c r="M41" s="327"/>
      <c r="N41" s="327"/>
      <c r="O41" s="327"/>
      <c r="P41" s="327"/>
      <c r="Q41" s="327"/>
      <c r="R41" s="327"/>
      <c r="S41" s="328"/>
      <c r="T41" s="341">
        <v>539436.99096708174</v>
      </c>
    </row>
    <row r="42" spans="1:20" x14ac:dyDescent="0.25">
      <c r="A42" s="24">
        <v>30050</v>
      </c>
      <c r="B42" s="136">
        <v>101908</v>
      </c>
      <c r="C42" s="136">
        <v>3072178</v>
      </c>
      <c r="D42" s="137" t="s">
        <v>366</v>
      </c>
      <c r="E42" s="138">
        <v>94429.697450280088</v>
      </c>
      <c r="F42" s="139">
        <v>-3357.75</v>
      </c>
      <c r="G42" s="139">
        <v>-5496.35</v>
      </c>
      <c r="H42" s="340">
        <v>90613.918283613428</v>
      </c>
      <c r="I42" s="326">
        <v>93971.668283613428</v>
      </c>
      <c r="J42" s="327">
        <v>93971.668283613428</v>
      </c>
      <c r="K42" s="327">
        <v>93971.668283613428</v>
      </c>
      <c r="L42" s="327"/>
      <c r="M42" s="327"/>
      <c r="N42" s="327"/>
      <c r="O42" s="327"/>
      <c r="P42" s="327"/>
      <c r="Q42" s="327"/>
      <c r="R42" s="327"/>
      <c r="S42" s="328"/>
      <c r="T42" s="341">
        <v>372528.92313445371</v>
      </c>
    </row>
    <row r="43" spans="1:20" x14ac:dyDescent="0.25">
      <c r="A43" s="24">
        <v>30054</v>
      </c>
      <c r="B43" s="136">
        <v>101909</v>
      </c>
      <c r="C43" s="136">
        <v>3072179</v>
      </c>
      <c r="D43" s="137" t="s">
        <v>292</v>
      </c>
      <c r="E43" s="138">
        <v>116428.24976140349</v>
      </c>
      <c r="F43" s="139">
        <v>-4519.3499999999995</v>
      </c>
      <c r="G43" s="139">
        <v>-7397.79</v>
      </c>
      <c r="H43" s="340">
        <v>111292.41726140349</v>
      </c>
      <c r="I43" s="326">
        <v>115811.7672614035</v>
      </c>
      <c r="J43" s="327">
        <v>115811.7672614035</v>
      </c>
      <c r="K43" s="327">
        <v>115811.7672614035</v>
      </c>
      <c r="L43" s="327"/>
      <c r="M43" s="327"/>
      <c r="N43" s="327"/>
      <c r="O43" s="327"/>
      <c r="P43" s="327"/>
      <c r="Q43" s="327"/>
      <c r="R43" s="327"/>
      <c r="S43" s="328"/>
      <c r="T43" s="341">
        <v>458727.71904561401</v>
      </c>
    </row>
    <row r="44" spans="1:20" x14ac:dyDescent="0.25">
      <c r="A44" s="24">
        <v>30018</v>
      </c>
      <c r="B44" s="136">
        <v>101910</v>
      </c>
      <c r="C44" s="136">
        <v>3072180</v>
      </c>
      <c r="D44" s="137" t="s">
        <v>293</v>
      </c>
      <c r="E44" s="138">
        <v>275140.10117212799</v>
      </c>
      <c r="F44" s="139">
        <v>-11017.05</v>
      </c>
      <c r="G44" s="139">
        <v>-18033.97</v>
      </c>
      <c r="H44" s="340">
        <v>262620.22033879469</v>
      </c>
      <c r="I44" s="326">
        <v>273637.27033879468</v>
      </c>
      <c r="J44" s="327">
        <v>273637.27033879468</v>
      </c>
      <c r="K44" s="327">
        <v>273637.27033879468</v>
      </c>
      <c r="L44" s="327"/>
      <c r="M44" s="327"/>
      <c r="N44" s="327"/>
      <c r="O44" s="327"/>
      <c r="P44" s="327"/>
      <c r="Q44" s="327"/>
      <c r="R44" s="327"/>
      <c r="S44" s="328"/>
      <c r="T44" s="341">
        <v>1083532.0313551787</v>
      </c>
    </row>
    <row r="45" spans="1:20" x14ac:dyDescent="0.25">
      <c r="A45" s="24">
        <v>30047</v>
      </c>
      <c r="B45" s="136">
        <v>101911</v>
      </c>
      <c r="C45" s="136">
        <v>3072181</v>
      </c>
      <c r="D45" s="137" t="s">
        <v>367</v>
      </c>
      <c r="E45" s="138">
        <v>177019.50241869918</v>
      </c>
      <c r="F45" s="139">
        <v>-7260</v>
      </c>
      <c r="G45" s="139">
        <v>-11884</v>
      </c>
      <c r="H45" s="340">
        <v>168769.16908536584</v>
      </c>
      <c r="I45" s="326">
        <v>176029.16908536584</v>
      </c>
      <c r="J45" s="327">
        <v>176029.16908536584</v>
      </c>
      <c r="K45" s="327">
        <v>176029.16908536584</v>
      </c>
      <c r="L45" s="327"/>
      <c r="M45" s="327"/>
      <c r="N45" s="327"/>
      <c r="O45" s="327"/>
      <c r="P45" s="327"/>
      <c r="Q45" s="327"/>
      <c r="R45" s="327"/>
      <c r="S45" s="328"/>
      <c r="T45" s="341">
        <v>696856.67634146335</v>
      </c>
    </row>
    <row r="46" spans="1:20" x14ac:dyDescent="0.25">
      <c r="A46" s="24">
        <v>30034</v>
      </c>
      <c r="B46" s="136">
        <v>101912</v>
      </c>
      <c r="C46" s="136">
        <v>3072182</v>
      </c>
      <c r="D46" s="137" t="s">
        <v>368</v>
      </c>
      <c r="E46" s="138">
        <v>238579.96983893481</v>
      </c>
      <c r="F46" s="139">
        <v>-11216.699999999999</v>
      </c>
      <c r="G46" s="139">
        <v>-18360.78</v>
      </c>
      <c r="H46" s="340">
        <v>225833.20483893479</v>
      </c>
      <c r="I46" s="326">
        <v>237049.9048389348</v>
      </c>
      <c r="J46" s="327">
        <v>237049.9048389348</v>
      </c>
      <c r="K46" s="327">
        <v>237049.9048389348</v>
      </c>
      <c r="L46" s="327"/>
      <c r="M46" s="327"/>
      <c r="N46" s="327"/>
      <c r="O46" s="327"/>
      <c r="P46" s="327"/>
      <c r="Q46" s="327"/>
      <c r="R46" s="327"/>
      <c r="S46" s="328"/>
      <c r="T46" s="341">
        <v>936982.91935573914</v>
      </c>
    </row>
    <row r="47" spans="1:20" x14ac:dyDescent="0.25">
      <c r="A47" s="24">
        <v>30048</v>
      </c>
      <c r="B47" s="136">
        <v>101913</v>
      </c>
      <c r="C47" s="136">
        <v>3072183</v>
      </c>
      <c r="D47" s="137" t="s">
        <v>307</v>
      </c>
      <c r="E47" s="138">
        <v>172078.18724396915</v>
      </c>
      <c r="F47" s="139">
        <v>-7223.7</v>
      </c>
      <c r="G47" s="139">
        <v>-11824.58</v>
      </c>
      <c r="H47" s="340">
        <v>163869.10557730249</v>
      </c>
      <c r="I47" s="326">
        <v>171092.8055773025</v>
      </c>
      <c r="J47" s="327">
        <v>171092.8055773025</v>
      </c>
      <c r="K47" s="327">
        <v>171092.8055773025</v>
      </c>
      <c r="L47" s="327"/>
      <c r="M47" s="327"/>
      <c r="N47" s="327"/>
      <c r="O47" s="327"/>
      <c r="P47" s="327"/>
      <c r="Q47" s="327"/>
      <c r="R47" s="327"/>
      <c r="S47" s="328"/>
      <c r="T47" s="341">
        <v>677147.52230920992</v>
      </c>
    </row>
    <row r="48" spans="1:20" x14ac:dyDescent="0.25">
      <c r="A48" s="24">
        <v>30138</v>
      </c>
      <c r="B48" s="136">
        <v>101916</v>
      </c>
      <c r="C48" s="136">
        <v>3072186</v>
      </c>
      <c r="D48" s="137" t="s">
        <v>369</v>
      </c>
      <c r="E48" s="138">
        <v>172892.43577187802</v>
      </c>
      <c r="F48" s="139">
        <v>-7550.4000000000005</v>
      </c>
      <c r="G48" s="139">
        <v>-12359.36</v>
      </c>
      <c r="H48" s="340">
        <v>164312.08910521137</v>
      </c>
      <c r="I48" s="326">
        <v>171862.48910521137</v>
      </c>
      <c r="J48" s="327">
        <v>171862.48910521137</v>
      </c>
      <c r="K48" s="327">
        <v>171862.48910521137</v>
      </c>
      <c r="L48" s="327"/>
      <c r="M48" s="327"/>
      <c r="N48" s="327"/>
      <c r="O48" s="327"/>
      <c r="P48" s="327"/>
      <c r="Q48" s="327"/>
      <c r="R48" s="327"/>
      <c r="S48" s="328"/>
      <c r="T48" s="341">
        <v>679899.55642084545</v>
      </c>
    </row>
    <row r="49" spans="1:20" x14ac:dyDescent="0.25">
      <c r="A49" s="24">
        <v>30022</v>
      </c>
      <c r="B49" s="136">
        <v>131144</v>
      </c>
      <c r="C49" s="136">
        <v>3072187</v>
      </c>
      <c r="D49" s="137" t="s">
        <v>296</v>
      </c>
      <c r="E49" s="138">
        <v>285347.5069921292</v>
      </c>
      <c r="F49" s="139">
        <v>-12777.6</v>
      </c>
      <c r="G49" s="139">
        <v>-20915.84</v>
      </c>
      <c r="H49" s="340">
        <v>270826.92032546253</v>
      </c>
      <c r="I49" s="326">
        <v>283604.52032546251</v>
      </c>
      <c r="J49" s="327">
        <v>283604.52032546251</v>
      </c>
      <c r="K49" s="327">
        <v>283604.52032546251</v>
      </c>
      <c r="L49" s="327"/>
      <c r="M49" s="327"/>
      <c r="N49" s="327"/>
      <c r="O49" s="327"/>
      <c r="P49" s="327"/>
      <c r="Q49" s="327"/>
      <c r="R49" s="327"/>
      <c r="S49" s="328"/>
      <c r="T49" s="341">
        <v>1121640.4813018502</v>
      </c>
    </row>
    <row r="50" spans="1:20" x14ac:dyDescent="0.25">
      <c r="A50" s="24">
        <v>30061</v>
      </c>
      <c r="B50" s="136">
        <v>101919</v>
      </c>
      <c r="C50" s="136">
        <v>3073500</v>
      </c>
      <c r="D50" s="137" t="s">
        <v>370</v>
      </c>
      <c r="E50" s="138">
        <v>149643.75577710493</v>
      </c>
      <c r="F50" s="139">
        <v>-6987.75</v>
      </c>
      <c r="G50" s="139">
        <v>-11438.35</v>
      </c>
      <c r="H50" s="340">
        <v>141702.8099437716</v>
      </c>
      <c r="I50" s="326">
        <v>148690.5599437716</v>
      </c>
      <c r="J50" s="327">
        <v>148690.5599437716</v>
      </c>
      <c r="K50" s="327">
        <v>148690.5599437716</v>
      </c>
      <c r="L50" s="327"/>
      <c r="M50" s="327"/>
      <c r="N50" s="327"/>
      <c r="O50" s="327"/>
      <c r="P50" s="327"/>
      <c r="Q50" s="327"/>
      <c r="R50" s="327"/>
      <c r="S50" s="328"/>
      <c r="T50" s="341">
        <v>587774.4897750864</v>
      </c>
    </row>
    <row r="51" spans="1:20" x14ac:dyDescent="0.25">
      <c r="A51" s="24">
        <v>30140</v>
      </c>
      <c r="B51" s="136">
        <v>101920</v>
      </c>
      <c r="C51" s="136">
        <v>3073503</v>
      </c>
      <c r="D51" s="137" t="s">
        <v>306</v>
      </c>
      <c r="E51" s="138">
        <v>169555.10868644351</v>
      </c>
      <c r="F51" s="139">
        <v>-7514.1</v>
      </c>
      <c r="G51" s="139">
        <v>-12299.94</v>
      </c>
      <c r="H51" s="340">
        <v>161016.0136864435</v>
      </c>
      <c r="I51" s="326">
        <v>168530.11368644351</v>
      </c>
      <c r="J51" s="327">
        <v>168530.11368644351</v>
      </c>
      <c r="K51" s="327">
        <v>168530.11368644351</v>
      </c>
      <c r="L51" s="327"/>
      <c r="M51" s="327"/>
      <c r="N51" s="327"/>
      <c r="O51" s="327"/>
      <c r="P51" s="327"/>
      <c r="Q51" s="327"/>
      <c r="R51" s="327"/>
      <c r="S51" s="328"/>
      <c r="T51" s="341">
        <v>666606.35474577406</v>
      </c>
    </row>
    <row r="52" spans="1:20" x14ac:dyDescent="0.25">
      <c r="A52" s="24">
        <v>30139</v>
      </c>
      <c r="B52" s="136">
        <v>101921</v>
      </c>
      <c r="C52" s="136">
        <v>3073504</v>
      </c>
      <c r="D52" s="137" t="s">
        <v>371</v>
      </c>
      <c r="E52" s="138">
        <v>142902.93249209042</v>
      </c>
      <c r="F52" s="139">
        <v>-6316.2</v>
      </c>
      <c r="G52" s="139">
        <v>-10339.08</v>
      </c>
      <c r="H52" s="340">
        <v>135725.14249209041</v>
      </c>
      <c r="I52" s="326">
        <v>142041.34249209042</v>
      </c>
      <c r="J52" s="327">
        <v>142041.34249209042</v>
      </c>
      <c r="K52" s="327">
        <v>142041.34249209042</v>
      </c>
      <c r="L52" s="327"/>
      <c r="M52" s="327"/>
      <c r="N52" s="327"/>
      <c r="O52" s="327"/>
      <c r="P52" s="327"/>
      <c r="Q52" s="327"/>
      <c r="R52" s="327"/>
      <c r="S52" s="328"/>
      <c r="T52" s="341">
        <v>561849.16996836173</v>
      </c>
    </row>
    <row r="53" spans="1:20" x14ac:dyDescent="0.25">
      <c r="A53" s="24">
        <v>30043</v>
      </c>
      <c r="B53" s="136">
        <v>101922</v>
      </c>
      <c r="C53" s="136">
        <v>3073505</v>
      </c>
      <c r="D53" s="137" t="s">
        <v>298</v>
      </c>
      <c r="E53" s="138">
        <v>93536.279166108594</v>
      </c>
      <c r="F53" s="139">
        <v>-3775.2000000000003</v>
      </c>
      <c r="G53" s="139">
        <v>-6179.68</v>
      </c>
      <c r="H53" s="340">
        <v>89246.105832775269</v>
      </c>
      <c r="I53" s="326">
        <v>93021.305832775266</v>
      </c>
      <c r="J53" s="327">
        <v>93021.305832775266</v>
      </c>
      <c r="K53" s="327">
        <v>93021.305832775266</v>
      </c>
      <c r="L53" s="327"/>
      <c r="M53" s="327"/>
      <c r="N53" s="327"/>
      <c r="O53" s="327"/>
      <c r="P53" s="327"/>
      <c r="Q53" s="327"/>
      <c r="R53" s="327"/>
      <c r="S53" s="328"/>
      <c r="T53" s="341">
        <v>368310.02333110105</v>
      </c>
    </row>
    <row r="54" spans="1:20" x14ac:dyDescent="0.25">
      <c r="A54" s="24">
        <v>30065</v>
      </c>
      <c r="B54" s="136">
        <v>101923</v>
      </c>
      <c r="C54" s="136">
        <v>3073506</v>
      </c>
      <c r="D54" s="137" t="s">
        <v>372</v>
      </c>
      <c r="E54" s="138">
        <v>139090.25090799879</v>
      </c>
      <c r="F54" s="139">
        <v>-6279.9</v>
      </c>
      <c r="G54" s="139">
        <v>-10279.66</v>
      </c>
      <c r="H54" s="340">
        <v>131953.71257466546</v>
      </c>
      <c r="I54" s="326">
        <v>138233.61257466546</v>
      </c>
      <c r="J54" s="327">
        <v>138233.61257466546</v>
      </c>
      <c r="K54" s="327">
        <v>138233.61257466546</v>
      </c>
      <c r="L54" s="327"/>
      <c r="M54" s="327"/>
      <c r="N54" s="327"/>
      <c r="O54" s="327"/>
      <c r="P54" s="327"/>
      <c r="Q54" s="327"/>
      <c r="R54" s="327"/>
      <c r="S54" s="328"/>
      <c r="T54" s="341">
        <v>546654.55029866181</v>
      </c>
    </row>
    <row r="55" spans="1:20" x14ac:dyDescent="0.25">
      <c r="A55" s="24">
        <v>30066</v>
      </c>
      <c r="B55" s="136">
        <v>101924</v>
      </c>
      <c r="C55" s="136">
        <v>3073507</v>
      </c>
      <c r="D55" s="137" t="s">
        <v>373</v>
      </c>
      <c r="E55" s="138">
        <v>226741.67921970299</v>
      </c>
      <c r="F55" s="139">
        <v>-10654.049999999997</v>
      </c>
      <c r="G55" s="139">
        <v>-17439.77</v>
      </c>
      <c r="H55" s="340">
        <v>214634.31505303632</v>
      </c>
      <c r="I55" s="326">
        <v>225288.36505303631</v>
      </c>
      <c r="J55" s="327">
        <v>225288.36505303631</v>
      </c>
      <c r="K55" s="327">
        <v>225288.36505303631</v>
      </c>
      <c r="L55" s="327"/>
      <c r="M55" s="327"/>
      <c r="N55" s="327"/>
      <c r="O55" s="327"/>
      <c r="P55" s="327"/>
      <c r="Q55" s="327"/>
      <c r="R55" s="327"/>
      <c r="S55" s="328"/>
      <c r="T55" s="341">
        <v>890499.41021214519</v>
      </c>
    </row>
    <row r="56" spans="1:20" x14ac:dyDescent="0.25">
      <c r="A56" s="24">
        <v>30044</v>
      </c>
      <c r="B56" s="136">
        <v>101925</v>
      </c>
      <c r="C56" s="136">
        <v>3073508</v>
      </c>
      <c r="D56" s="137" t="s">
        <v>302</v>
      </c>
      <c r="E56" s="138">
        <v>198782.25229102923</v>
      </c>
      <c r="F56" s="139">
        <v>-9056.85</v>
      </c>
      <c r="G56" s="139">
        <v>-14825.29</v>
      </c>
      <c r="H56" s="340">
        <v>188489.9614576959</v>
      </c>
      <c r="I56" s="326">
        <v>197546.81145769591</v>
      </c>
      <c r="J56" s="327">
        <v>197546.81145769591</v>
      </c>
      <c r="K56" s="327">
        <v>197546.81145769591</v>
      </c>
      <c r="L56" s="327"/>
      <c r="M56" s="327"/>
      <c r="N56" s="327"/>
      <c r="O56" s="327"/>
      <c r="P56" s="327"/>
      <c r="Q56" s="327"/>
      <c r="R56" s="327"/>
      <c r="S56" s="328"/>
      <c r="T56" s="341">
        <v>781130.39583078364</v>
      </c>
    </row>
    <row r="57" spans="1:20" x14ac:dyDescent="0.25">
      <c r="A57" s="24">
        <v>30046</v>
      </c>
      <c r="B57" s="136">
        <v>101926</v>
      </c>
      <c r="C57" s="136">
        <v>3073509</v>
      </c>
      <c r="D57" s="137" t="s">
        <v>374</v>
      </c>
      <c r="E57" s="138">
        <v>177274.21576779024</v>
      </c>
      <c r="F57" s="139">
        <v>-7550.4000000000005</v>
      </c>
      <c r="G57" s="139">
        <v>-12359.36</v>
      </c>
      <c r="H57" s="340">
        <v>168693.86910112359</v>
      </c>
      <c r="I57" s="326">
        <v>176244.26910112359</v>
      </c>
      <c r="J57" s="327">
        <v>176244.26910112359</v>
      </c>
      <c r="K57" s="327">
        <v>176244.26910112359</v>
      </c>
      <c r="L57" s="327"/>
      <c r="M57" s="327"/>
      <c r="N57" s="327"/>
      <c r="O57" s="327"/>
      <c r="P57" s="327"/>
      <c r="Q57" s="327"/>
      <c r="R57" s="327"/>
      <c r="S57" s="328"/>
      <c r="T57" s="341">
        <v>697426.67640449433</v>
      </c>
    </row>
    <row r="58" spans="1:20" x14ac:dyDescent="0.25">
      <c r="A58" s="24">
        <v>30057</v>
      </c>
      <c r="B58" s="136">
        <v>101927</v>
      </c>
      <c r="C58" s="136">
        <v>3073510</v>
      </c>
      <c r="D58" s="137" t="s">
        <v>375</v>
      </c>
      <c r="E58" s="138">
        <v>162312.68645756584</v>
      </c>
      <c r="F58" s="139">
        <v>-7260</v>
      </c>
      <c r="G58" s="139">
        <v>-11884</v>
      </c>
      <c r="H58" s="340">
        <v>154062.3531242325</v>
      </c>
      <c r="I58" s="326">
        <v>161322.3531242325</v>
      </c>
      <c r="J58" s="327">
        <v>161322.3531242325</v>
      </c>
      <c r="K58" s="327">
        <v>161322.3531242325</v>
      </c>
      <c r="L58" s="327"/>
      <c r="M58" s="327"/>
      <c r="N58" s="327"/>
      <c r="O58" s="327"/>
      <c r="P58" s="327"/>
      <c r="Q58" s="327"/>
      <c r="R58" s="327"/>
      <c r="S58" s="328"/>
      <c r="T58" s="341">
        <v>638029.41249692999</v>
      </c>
    </row>
    <row r="59" spans="1:20" x14ac:dyDescent="0.25">
      <c r="A59" s="24">
        <v>30038</v>
      </c>
      <c r="B59" s="136">
        <v>134217</v>
      </c>
      <c r="C59" s="136">
        <v>3073511</v>
      </c>
      <c r="D59" s="137" t="s">
        <v>376</v>
      </c>
      <c r="E59" s="138">
        <v>104264.59403013182</v>
      </c>
      <c r="F59" s="139">
        <v>-3757.05</v>
      </c>
      <c r="G59" s="139">
        <v>-6149.97</v>
      </c>
      <c r="H59" s="340">
        <v>99995.046530131818</v>
      </c>
      <c r="I59" s="326">
        <v>103752.09653013182</v>
      </c>
      <c r="J59" s="327">
        <v>103752.09653013182</v>
      </c>
      <c r="K59" s="327">
        <v>103752.09653013182</v>
      </c>
      <c r="L59" s="327"/>
      <c r="M59" s="327"/>
      <c r="N59" s="327"/>
      <c r="O59" s="327"/>
      <c r="P59" s="327"/>
      <c r="Q59" s="327"/>
      <c r="R59" s="327"/>
      <c r="S59" s="328"/>
      <c r="T59" s="341">
        <v>411251.3361205273</v>
      </c>
    </row>
    <row r="60" spans="1:20" x14ac:dyDescent="0.25">
      <c r="A60" s="24">
        <v>30418</v>
      </c>
      <c r="B60" s="136">
        <v>135482</v>
      </c>
      <c r="C60" s="136">
        <v>3073512</v>
      </c>
      <c r="D60" s="137" t="s">
        <v>310</v>
      </c>
      <c r="E60" s="138">
        <v>167421.93398666417</v>
      </c>
      <c r="F60" s="139">
        <v>-7096.65</v>
      </c>
      <c r="G60" s="139">
        <v>-11616.61</v>
      </c>
      <c r="H60" s="340">
        <v>159357.23315333083</v>
      </c>
      <c r="I60" s="326">
        <v>166453.88315333083</v>
      </c>
      <c r="J60" s="327">
        <v>166453.88315333083</v>
      </c>
      <c r="K60" s="327">
        <v>166453.88315333083</v>
      </c>
      <c r="L60" s="327"/>
      <c r="M60" s="327"/>
      <c r="N60" s="327"/>
      <c r="O60" s="327"/>
      <c r="P60" s="327"/>
      <c r="Q60" s="327"/>
      <c r="R60" s="327"/>
      <c r="S60" s="328"/>
      <c r="T60" s="341">
        <v>658718.88261332328</v>
      </c>
    </row>
    <row r="61" spans="1:20" x14ac:dyDescent="0.25">
      <c r="A61" s="24">
        <v>30246</v>
      </c>
      <c r="B61" s="136">
        <v>136445</v>
      </c>
      <c r="C61" s="136">
        <v>3073513</v>
      </c>
      <c r="D61" s="137" t="s">
        <v>377</v>
      </c>
      <c r="E61" s="138">
        <v>327857.44219298247</v>
      </c>
      <c r="F61" s="139">
        <v>-15245.999999999998</v>
      </c>
      <c r="G61" s="139">
        <v>-24956.400000000001</v>
      </c>
      <c r="H61" s="340">
        <v>310531.74219298246</v>
      </c>
      <c r="I61" s="326">
        <v>325777.74219298246</v>
      </c>
      <c r="J61" s="327">
        <v>325777.74219298246</v>
      </c>
      <c r="K61" s="327">
        <v>325777.74219298246</v>
      </c>
      <c r="L61" s="327"/>
      <c r="M61" s="327"/>
      <c r="N61" s="327"/>
      <c r="O61" s="327"/>
      <c r="P61" s="327"/>
      <c r="Q61" s="327"/>
      <c r="R61" s="327"/>
      <c r="S61" s="328"/>
      <c r="T61" s="341">
        <v>1287864.9687719299</v>
      </c>
    </row>
    <row r="62" spans="1:20" x14ac:dyDescent="0.25">
      <c r="A62" s="24">
        <v>30051</v>
      </c>
      <c r="B62" s="136">
        <v>101928</v>
      </c>
      <c r="C62" s="136">
        <v>3074020</v>
      </c>
      <c r="D62" s="137" t="s">
        <v>378</v>
      </c>
      <c r="E62" s="138">
        <v>766988.43968435191</v>
      </c>
      <c r="F62" s="139">
        <v>-10887.5</v>
      </c>
      <c r="G62" s="139">
        <v>-37137.5</v>
      </c>
      <c r="H62" s="340">
        <v>753006.14801768528</v>
      </c>
      <c r="I62" s="326">
        <v>763893.64801768528</v>
      </c>
      <c r="J62" s="327">
        <v>763893.64801768528</v>
      </c>
      <c r="K62" s="327">
        <v>763893.64801768528</v>
      </c>
      <c r="L62" s="327"/>
      <c r="M62" s="327"/>
      <c r="N62" s="327"/>
      <c r="O62" s="327"/>
      <c r="P62" s="327"/>
      <c r="Q62" s="327"/>
      <c r="R62" s="327"/>
      <c r="S62" s="328"/>
      <c r="T62" s="341">
        <v>3044687.0920707411</v>
      </c>
    </row>
    <row r="63" spans="1:20" x14ac:dyDescent="0.25">
      <c r="A63" s="24">
        <v>30016</v>
      </c>
      <c r="B63" s="136">
        <v>131310</v>
      </c>
      <c r="C63" s="136">
        <v>3074036</v>
      </c>
      <c r="D63" s="137" t="s">
        <v>379</v>
      </c>
      <c r="E63" s="138">
        <v>643549.34724413662</v>
      </c>
      <c r="F63" s="139">
        <v>-10704.589999999998</v>
      </c>
      <c r="G63" s="139">
        <v>-36513.589999999997</v>
      </c>
      <c r="H63" s="340">
        <v>629801.95807746996</v>
      </c>
      <c r="I63" s="326">
        <v>640506.54807746992</v>
      </c>
      <c r="J63" s="327">
        <v>640506.54807746992</v>
      </c>
      <c r="K63" s="327">
        <v>640506.54807746992</v>
      </c>
      <c r="L63" s="327"/>
      <c r="M63" s="327"/>
      <c r="N63" s="327"/>
      <c r="O63" s="327"/>
      <c r="P63" s="327"/>
      <c r="Q63" s="327"/>
      <c r="R63" s="327"/>
      <c r="S63" s="328"/>
      <c r="T63" s="341">
        <v>2551321.6023098798</v>
      </c>
    </row>
    <row r="64" spans="1:20" x14ac:dyDescent="0.25">
      <c r="A64" s="24">
        <v>30148</v>
      </c>
      <c r="B64" s="136">
        <v>101934</v>
      </c>
      <c r="C64" s="136">
        <v>3074603</v>
      </c>
      <c r="D64" s="137" t="s">
        <v>380</v>
      </c>
      <c r="E64" s="138">
        <v>800734.79779542657</v>
      </c>
      <c r="F64" s="139">
        <v>-13265.33</v>
      </c>
      <c r="G64" s="139">
        <v>-45248.33</v>
      </c>
      <c r="H64" s="340">
        <v>783698.7736287599</v>
      </c>
      <c r="I64" s="326">
        <v>796964.10362875985</v>
      </c>
      <c r="J64" s="327">
        <v>796964.10362875985</v>
      </c>
      <c r="K64" s="327">
        <v>796964.10362875985</v>
      </c>
      <c r="L64" s="327"/>
      <c r="M64" s="327"/>
      <c r="N64" s="327"/>
      <c r="O64" s="327"/>
      <c r="P64" s="327"/>
      <c r="Q64" s="327"/>
      <c r="R64" s="327"/>
      <c r="S64" s="328"/>
      <c r="T64" s="341">
        <v>3174591.0845150393</v>
      </c>
    </row>
    <row r="65" spans="1:20" x14ac:dyDescent="0.25">
      <c r="A65" s="24">
        <v>30147</v>
      </c>
      <c r="B65" s="136">
        <v>101939</v>
      </c>
      <c r="C65" s="136">
        <v>3075400</v>
      </c>
      <c r="D65" s="137" t="s">
        <v>381</v>
      </c>
      <c r="E65" s="138">
        <v>792341.60606627108</v>
      </c>
      <c r="F65" s="139">
        <v>-11593.009999999998</v>
      </c>
      <c r="G65" s="139">
        <v>-39544.01</v>
      </c>
      <c r="H65" s="340">
        <v>777453.26189960446</v>
      </c>
      <c r="I65" s="326">
        <v>789046.27189960447</v>
      </c>
      <c r="J65" s="327">
        <v>789046.27189960447</v>
      </c>
      <c r="K65" s="327">
        <v>789046.27189960447</v>
      </c>
      <c r="L65" s="327"/>
      <c r="M65" s="327"/>
      <c r="N65" s="327"/>
      <c r="O65" s="327"/>
      <c r="P65" s="327"/>
      <c r="Q65" s="327"/>
      <c r="R65" s="327"/>
      <c r="S65" s="328"/>
      <c r="T65" s="341">
        <v>3144592.0775984181</v>
      </c>
    </row>
    <row r="66" spans="1:20" x14ac:dyDescent="0.25">
      <c r="A66" s="24">
        <v>30151</v>
      </c>
      <c r="B66" s="136">
        <v>101940</v>
      </c>
      <c r="C66" s="136">
        <v>3075401</v>
      </c>
      <c r="D66" s="137" t="s">
        <v>382</v>
      </c>
      <c r="E66" s="138">
        <v>854055.22565016837</v>
      </c>
      <c r="F66" s="139">
        <v>-12472.72</v>
      </c>
      <c r="G66" s="139">
        <v>-42544.72</v>
      </c>
      <c r="H66" s="340">
        <v>838037.11231683509</v>
      </c>
      <c r="I66" s="326">
        <v>850509.83231683506</v>
      </c>
      <c r="J66" s="327">
        <v>850509.83231683506</v>
      </c>
      <c r="K66" s="327">
        <v>850509.83231683506</v>
      </c>
      <c r="L66" s="327"/>
      <c r="M66" s="327"/>
      <c r="N66" s="327"/>
      <c r="O66" s="327"/>
      <c r="P66" s="327"/>
      <c r="Q66" s="327"/>
      <c r="R66" s="327"/>
      <c r="S66" s="328"/>
      <c r="T66" s="341">
        <v>3389566.60926734</v>
      </c>
    </row>
    <row r="67" spans="1:20" x14ac:dyDescent="0.25">
      <c r="A67" s="24">
        <v>30150</v>
      </c>
      <c r="B67" s="136">
        <v>101941</v>
      </c>
      <c r="C67" s="136">
        <v>3075402</v>
      </c>
      <c r="D67" s="137" t="s">
        <v>383</v>
      </c>
      <c r="E67" s="138">
        <v>630796.51435466274</v>
      </c>
      <c r="F67" s="139">
        <v>-9371.9599999999991</v>
      </c>
      <c r="G67" s="139">
        <v>-31967.96</v>
      </c>
      <c r="H67" s="340">
        <v>618760.55768799607</v>
      </c>
      <c r="I67" s="326">
        <v>628132.51768799603</v>
      </c>
      <c r="J67" s="327">
        <v>628132.51768799603</v>
      </c>
      <c r="K67" s="327">
        <v>628132.51768799603</v>
      </c>
      <c r="L67" s="327"/>
      <c r="M67" s="327"/>
      <c r="N67" s="327"/>
      <c r="O67" s="327"/>
      <c r="P67" s="327"/>
      <c r="Q67" s="327"/>
      <c r="R67" s="327"/>
      <c r="S67" s="328"/>
      <c r="T67" s="341">
        <v>2503158.1107519842</v>
      </c>
    </row>
    <row r="68" spans="1:20" ht="15.75" thickBot="1" x14ac:dyDescent="0.3">
      <c r="A68" s="24">
        <v>30152</v>
      </c>
      <c r="B68" s="140">
        <v>101943</v>
      </c>
      <c r="C68" s="140">
        <v>3075404</v>
      </c>
      <c r="D68" s="141" t="s">
        <v>384</v>
      </c>
      <c r="E68" s="142">
        <v>410841.87795508996</v>
      </c>
      <c r="F68" s="143">
        <v>-5696.34</v>
      </c>
      <c r="G68" s="143">
        <v>-19430.34</v>
      </c>
      <c r="H68" s="342">
        <v>403526.34295508993</v>
      </c>
      <c r="I68" s="343">
        <v>409222.68295508996</v>
      </c>
      <c r="J68" s="344">
        <v>409222.68295508996</v>
      </c>
      <c r="K68" s="344">
        <v>409222.68295508996</v>
      </c>
      <c r="L68" s="344"/>
      <c r="M68" s="344"/>
      <c r="N68" s="344"/>
      <c r="O68" s="344"/>
      <c r="P68" s="344"/>
      <c r="Q68" s="344"/>
      <c r="R68" s="344"/>
      <c r="S68" s="345"/>
      <c r="T68" s="346">
        <v>1631194.3918203597</v>
      </c>
    </row>
    <row r="70" spans="1:20" x14ac:dyDescent="0.25">
      <c r="R70" s="331"/>
    </row>
  </sheetData>
  <customSheetViews>
    <customSheetView guid="{E2F69126-C024-4A8F-B517-A9611CF85189}" topLeftCell="E1">
      <selection activeCell="F3" sqref="F3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EA795-823B-40D3-B89B-E7381C4FE6CB}">
  <dimension ref="A1:Q61"/>
  <sheetViews>
    <sheetView topLeftCell="A6" workbookViewId="0">
      <selection activeCell="E81" sqref="E81"/>
    </sheetView>
  </sheetViews>
  <sheetFormatPr defaultRowHeight="15" x14ac:dyDescent="0.25"/>
  <cols>
    <col min="1" max="1" width="1.85546875" style="80" bestFit="1" customWidth="1"/>
    <col min="2" max="2" width="31.140625" style="80" bestFit="1" customWidth="1"/>
    <col min="3" max="3" width="13.7109375" style="81" bestFit="1" customWidth="1"/>
    <col min="4" max="4" width="26.140625" style="82" customWidth="1"/>
    <col min="5" max="5" width="9.7109375" style="80" bestFit="1" customWidth="1"/>
    <col min="6" max="6" width="16" style="82" bestFit="1" customWidth="1"/>
    <col min="7" max="7" width="7.7109375" style="80" bestFit="1" customWidth="1"/>
    <col min="8" max="8" width="35.7109375" style="80" bestFit="1" customWidth="1"/>
    <col min="9" max="9" width="10.7109375" style="80" bestFit="1" customWidth="1"/>
    <col min="10" max="10" width="27" style="80" bestFit="1" customWidth="1"/>
    <col min="11" max="11" width="6.85546875" style="80" bestFit="1" customWidth="1"/>
    <col min="12" max="12" width="3" style="80" bestFit="1" customWidth="1"/>
    <col min="13" max="13" width="39.140625" style="80" customWidth="1"/>
    <col min="14" max="14" width="111.5703125" style="80" bestFit="1" customWidth="1"/>
    <col min="15" max="15" width="11" style="83" bestFit="1" customWidth="1"/>
    <col min="16" max="16" width="8.28515625" style="80" bestFit="1" customWidth="1"/>
    <col min="17" max="17" width="11.140625" style="80" bestFit="1" customWidth="1"/>
  </cols>
  <sheetData>
    <row r="1" spans="1:17" s="79" customFormat="1" ht="12.75" x14ac:dyDescent="0.25">
      <c r="A1" s="75"/>
      <c r="B1" s="75" t="s">
        <v>174</v>
      </c>
      <c r="C1" s="76"/>
      <c r="D1" s="77"/>
      <c r="E1" s="75"/>
      <c r="F1" s="77"/>
      <c r="G1" s="75"/>
      <c r="H1" s="75"/>
      <c r="I1" s="75"/>
      <c r="J1" s="75"/>
      <c r="K1" s="75"/>
      <c r="L1" s="75"/>
      <c r="M1" s="75"/>
      <c r="N1" s="75"/>
      <c r="O1" s="78"/>
      <c r="P1" s="75"/>
      <c r="Q1" s="75"/>
    </row>
    <row r="2" spans="1:17" x14ac:dyDescent="0.25">
      <c r="B2" s="80" t="s">
        <v>175</v>
      </c>
    </row>
    <row r="3" spans="1:17" x14ac:dyDescent="0.25">
      <c r="B3" t="s">
        <v>176</v>
      </c>
      <c r="C3" t="s">
        <v>177</v>
      </c>
      <c r="D3"/>
    </row>
    <row r="4" spans="1:17" x14ac:dyDescent="0.25">
      <c r="B4" s="84" t="s">
        <v>178</v>
      </c>
      <c r="C4" s="16">
        <v>-137902.29</v>
      </c>
      <c r="D4"/>
    </row>
    <row r="5" spans="1:17" x14ac:dyDescent="0.25">
      <c r="B5" s="84" t="s">
        <v>179</v>
      </c>
      <c r="C5" s="16">
        <v>-1283080.04</v>
      </c>
      <c r="D5"/>
    </row>
    <row r="6" spans="1:17" x14ac:dyDescent="0.25">
      <c r="B6" s="84" t="s">
        <v>180</v>
      </c>
      <c r="C6" s="16">
        <v>-281996.92</v>
      </c>
      <c r="D6"/>
    </row>
    <row r="7" spans="1:17" x14ac:dyDescent="0.25">
      <c r="B7" s="84" t="s">
        <v>181</v>
      </c>
      <c r="C7" s="16">
        <v>485619.55000000005</v>
      </c>
      <c r="D7"/>
    </row>
    <row r="8" spans="1:17" x14ac:dyDescent="0.25">
      <c r="B8" s="84" t="s">
        <v>182</v>
      </c>
      <c r="C8" s="16">
        <v>157600</v>
      </c>
      <c r="D8"/>
    </row>
    <row r="9" spans="1:17" x14ac:dyDescent="0.25">
      <c r="B9" s="84" t="s">
        <v>183</v>
      </c>
      <c r="C9" s="16">
        <v>60100</v>
      </c>
      <c r="D9"/>
    </row>
    <row r="10" spans="1:17" x14ac:dyDescent="0.25">
      <c r="B10" s="84" t="s">
        <v>184</v>
      </c>
      <c r="C10" s="16">
        <v>157600</v>
      </c>
      <c r="D10"/>
    </row>
    <row r="11" spans="1:17" x14ac:dyDescent="0.25">
      <c r="B11" s="84" t="s">
        <v>185</v>
      </c>
      <c r="C11" s="16">
        <v>51514.29</v>
      </c>
      <c r="D11"/>
    </row>
    <row r="12" spans="1:17" x14ac:dyDescent="0.25">
      <c r="B12" s="84" t="s">
        <v>186</v>
      </c>
      <c r="C12" s="16">
        <v>26266.67</v>
      </c>
      <c r="D12"/>
    </row>
    <row r="13" spans="1:17" x14ac:dyDescent="0.25">
      <c r="B13" s="84" t="s">
        <v>187</v>
      </c>
      <c r="C13" s="16">
        <v>157600</v>
      </c>
      <c r="D13"/>
    </row>
    <row r="14" spans="1:17" x14ac:dyDescent="0.25">
      <c r="B14" s="84" t="s">
        <v>188</v>
      </c>
      <c r="C14" s="16">
        <v>30050</v>
      </c>
      <c r="D14"/>
    </row>
    <row r="15" spans="1:17" x14ac:dyDescent="0.25">
      <c r="B15" s="85" t="s">
        <v>189</v>
      </c>
      <c r="C15" s="86">
        <v>1500</v>
      </c>
      <c r="D15" s="87" t="s">
        <v>190</v>
      </c>
      <c r="E15" s="88"/>
    </row>
    <row r="16" spans="1:17" x14ac:dyDescent="0.25">
      <c r="B16" s="84" t="s">
        <v>191</v>
      </c>
      <c r="C16" s="16">
        <v>78800</v>
      </c>
      <c r="D16"/>
    </row>
    <row r="17" spans="1:17" x14ac:dyDescent="0.25">
      <c r="B17" s="84" t="s">
        <v>192</v>
      </c>
      <c r="C17" s="16">
        <v>465062.74</v>
      </c>
      <c r="D17"/>
    </row>
    <row r="18" spans="1:17" x14ac:dyDescent="0.25">
      <c r="B18" s="84" t="s">
        <v>193</v>
      </c>
      <c r="C18" s="16">
        <v>32766</v>
      </c>
      <c r="D18"/>
    </row>
    <row r="19" spans="1:17" x14ac:dyDescent="0.25">
      <c r="B19" s="84" t="s">
        <v>102</v>
      </c>
      <c r="C19" s="16">
        <v>1500.0000000001164</v>
      </c>
      <c r="D19"/>
    </row>
    <row r="20" spans="1:17" x14ac:dyDescent="0.25">
      <c r="B20"/>
      <c r="C20"/>
      <c r="D20"/>
    </row>
    <row r="21" spans="1:17" ht="15" customHeight="1" x14ac:dyDescent="0.25">
      <c r="C21" s="82" t="s">
        <v>194</v>
      </c>
    </row>
    <row r="26" spans="1:17" x14ac:dyDescent="0.25">
      <c r="A26" s="89" t="s">
        <v>195</v>
      </c>
      <c r="B26" s="89" t="s">
        <v>196</v>
      </c>
      <c r="C26" s="90" t="s">
        <v>197</v>
      </c>
      <c r="D26" s="89" t="s">
        <v>198</v>
      </c>
      <c r="E26" s="89" t="s">
        <v>199</v>
      </c>
      <c r="F26" s="89" t="s">
        <v>200</v>
      </c>
      <c r="G26" s="89" t="s">
        <v>201</v>
      </c>
      <c r="H26" s="89" t="s">
        <v>202</v>
      </c>
      <c r="I26" s="89" t="s">
        <v>203</v>
      </c>
      <c r="J26" s="89" t="s">
        <v>204</v>
      </c>
      <c r="K26" s="89" t="s">
        <v>205</v>
      </c>
      <c r="L26" s="89" t="s">
        <v>206</v>
      </c>
      <c r="M26" s="89" t="s">
        <v>207</v>
      </c>
      <c r="N26" s="89" t="s">
        <v>208</v>
      </c>
      <c r="O26" s="91" t="s">
        <v>209</v>
      </c>
      <c r="P26" s="89" t="s">
        <v>210</v>
      </c>
      <c r="Q26" s="89" t="s">
        <v>211</v>
      </c>
    </row>
    <row r="27" spans="1:17" x14ac:dyDescent="0.25">
      <c r="A27" s="80" t="s">
        <v>212</v>
      </c>
      <c r="B27" s="80" t="s">
        <v>213</v>
      </c>
      <c r="C27" s="81">
        <v>50000756</v>
      </c>
      <c r="D27" s="82">
        <v>1</v>
      </c>
      <c r="E27" s="80" t="s">
        <v>214</v>
      </c>
      <c r="F27" s="82">
        <v>202109</v>
      </c>
      <c r="G27" s="80" t="s">
        <v>215</v>
      </c>
      <c r="H27" s="80" t="s">
        <v>216</v>
      </c>
      <c r="I27" s="80" t="s">
        <v>217</v>
      </c>
      <c r="J27" s="80" t="s">
        <v>218</v>
      </c>
      <c r="K27" s="80" t="s">
        <v>219</v>
      </c>
      <c r="L27" s="80" t="s">
        <v>220</v>
      </c>
      <c r="M27" s="80" t="s">
        <v>178</v>
      </c>
      <c r="N27" s="80" t="s">
        <v>221</v>
      </c>
      <c r="O27" s="83">
        <v>-19216.400000000001</v>
      </c>
      <c r="P27" s="80" t="s">
        <v>222</v>
      </c>
      <c r="Q27" s="80" t="s">
        <v>219</v>
      </c>
    </row>
    <row r="28" spans="1:17" x14ac:dyDescent="0.25">
      <c r="A28" s="80" t="s">
        <v>212</v>
      </c>
      <c r="B28" s="80" t="s">
        <v>213</v>
      </c>
      <c r="C28" s="81">
        <v>50000756</v>
      </c>
      <c r="D28" s="82">
        <v>2</v>
      </c>
      <c r="E28" s="80" t="s">
        <v>214</v>
      </c>
      <c r="F28" s="82">
        <v>202109</v>
      </c>
      <c r="G28" s="80" t="s">
        <v>215</v>
      </c>
      <c r="H28" s="80" t="s">
        <v>216</v>
      </c>
      <c r="I28" s="80" t="s">
        <v>217</v>
      </c>
      <c r="J28" s="80" t="s">
        <v>218</v>
      </c>
      <c r="K28" s="80" t="s">
        <v>219</v>
      </c>
      <c r="L28" s="80" t="s">
        <v>220</v>
      </c>
      <c r="M28" s="80" t="s">
        <v>178</v>
      </c>
      <c r="N28" s="80" t="s">
        <v>223</v>
      </c>
      <c r="O28" s="83">
        <v>-15245.95</v>
      </c>
      <c r="P28" s="80" t="s">
        <v>224</v>
      </c>
      <c r="Q28" s="80" t="s">
        <v>219</v>
      </c>
    </row>
    <row r="29" spans="1:17" x14ac:dyDescent="0.25">
      <c r="A29" s="80" t="s">
        <v>212</v>
      </c>
      <c r="B29" s="80" t="s">
        <v>213</v>
      </c>
      <c r="C29" s="81">
        <v>50000756</v>
      </c>
      <c r="D29" s="82">
        <v>3</v>
      </c>
      <c r="E29" s="80" t="s">
        <v>214</v>
      </c>
      <c r="F29" s="82">
        <v>202109</v>
      </c>
      <c r="G29" s="80" t="s">
        <v>215</v>
      </c>
      <c r="H29" s="80" t="s">
        <v>216</v>
      </c>
      <c r="I29" s="80" t="s">
        <v>217</v>
      </c>
      <c r="J29" s="80" t="s">
        <v>218</v>
      </c>
      <c r="K29" s="80" t="s">
        <v>219</v>
      </c>
      <c r="L29" s="80" t="s">
        <v>220</v>
      </c>
      <c r="M29" s="80" t="s">
        <v>178</v>
      </c>
      <c r="N29" s="80" t="s">
        <v>225</v>
      </c>
      <c r="O29" s="83">
        <v>-14846.13</v>
      </c>
      <c r="P29" s="80" t="s">
        <v>226</v>
      </c>
      <c r="Q29" s="80" t="s">
        <v>219</v>
      </c>
    </row>
    <row r="30" spans="1:17" x14ac:dyDescent="0.25">
      <c r="A30" s="80" t="s">
        <v>212</v>
      </c>
      <c r="B30" s="80" t="s">
        <v>213</v>
      </c>
      <c r="C30" s="81">
        <v>50000756</v>
      </c>
      <c r="D30" s="82">
        <v>4</v>
      </c>
      <c r="E30" s="80" t="s">
        <v>214</v>
      </c>
      <c r="F30" s="82">
        <v>202109</v>
      </c>
      <c r="G30" s="80" t="s">
        <v>215</v>
      </c>
      <c r="H30" s="80" t="s">
        <v>216</v>
      </c>
      <c r="I30" s="80" t="s">
        <v>217</v>
      </c>
      <c r="J30" s="80" t="s">
        <v>218</v>
      </c>
      <c r="K30" s="80" t="s">
        <v>219</v>
      </c>
      <c r="L30" s="80" t="s">
        <v>220</v>
      </c>
      <c r="M30" s="80" t="s">
        <v>178</v>
      </c>
      <c r="N30" s="80" t="s">
        <v>227</v>
      </c>
      <c r="O30" s="83">
        <v>-6434.82</v>
      </c>
      <c r="P30" s="80" t="s">
        <v>228</v>
      </c>
      <c r="Q30" s="80" t="s">
        <v>219</v>
      </c>
    </row>
    <row r="31" spans="1:17" x14ac:dyDescent="0.25">
      <c r="A31" s="80" t="s">
        <v>212</v>
      </c>
      <c r="B31" s="80" t="s">
        <v>213</v>
      </c>
      <c r="C31" s="81">
        <v>50000756</v>
      </c>
      <c r="D31" s="82">
        <v>5</v>
      </c>
      <c r="E31" s="80" t="s">
        <v>214</v>
      </c>
      <c r="F31" s="82">
        <v>202109</v>
      </c>
      <c r="G31" s="80" t="s">
        <v>215</v>
      </c>
      <c r="H31" s="80" t="s">
        <v>216</v>
      </c>
      <c r="I31" s="80" t="s">
        <v>217</v>
      </c>
      <c r="J31" s="80" t="s">
        <v>218</v>
      </c>
      <c r="K31" s="80" t="s">
        <v>219</v>
      </c>
      <c r="L31" s="80" t="s">
        <v>220</v>
      </c>
      <c r="M31" s="80" t="s">
        <v>178</v>
      </c>
      <c r="N31" s="80" t="s">
        <v>229</v>
      </c>
      <c r="O31" s="83">
        <v>-1475.65</v>
      </c>
      <c r="P31" s="80" t="s">
        <v>230</v>
      </c>
      <c r="Q31" s="80" t="s">
        <v>219</v>
      </c>
    </row>
    <row r="32" spans="1:17" x14ac:dyDescent="0.25">
      <c r="A32" s="80" t="s">
        <v>212</v>
      </c>
      <c r="B32" s="80" t="s">
        <v>213</v>
      </c>
      <c r="C32" s="81">
        <v>50000756</v>
      </c>
      <c r="D32" s="82">
        <v>6</v>
      </c>
      <c r="E32" s="80" t="s">
        <v>214</v>
      </c>
      <c r="F32" s="82">
        <v>202109</v>
      </c>
      <c r="G32" s="80" t="s">
        <v>215</v>
      </c>
      <c r="H32" s="80" t="s">
        <v>216</v>
      </c>
      <c r="I32" s="80" t="s">
        <v>217</v>
      </c>
      <c r="J32" s="80" t="s">
        <v>218</v>
      </c>
      <c r="K32" s="80" t="s">
        <v>219</v>
      </c>
      <c r="L32" s="80" t="s">
        <v>220</v>
      </c>
      <c r="M32" s="80" t="s">
        <v>178</v>
      </c>
      <c r="N32" s="80" t="s">
        <v>231</v>
      </c>
      <c r="O32" s="83">
        <v>-3128.89</v>
      </c>
      <c r="P32" s="80" t="s">
        <v>232</v>
      </c>
      <c r="Q32" s="80" t="s">
        <v>219</v>
      </c>
    </row>
    <row r="33" spans="1:17" x14ac:dyDescent="0.25">
      <c r="A33" s="80" t="s">
        <v>212</v>
      </c>
      <c r="B33" s="80" t="s">
        <v>213</v>
      </c>
      <c r="C33" s="81">
        <v>50000756</v>
      </c>
      <c r="D33" s="82">
        <v>7</v>
      </c>
      <c r="E33" s="80" t="s">
        <v>214</v>
      </c>
      <c r="F33" s="82">
        <v>202109</v>
      </c>
      <c r="G33" s="80" t="s">
        <v>215</v>
      </c>
      <c r="H33" s="80" t="s">
        <v>216</v>
      </c>
      <c r="I33" s="80" t="s">
        <v>217</v>
      </c>
      <c r="J33" s="80" t="s">
        <v>218</v>
      </c>
      <c r="K33" s="80" t="s">
        <v>219</v>
      </c>
      <c r="L33" s="80" t="s">
        <v>220</v>
      </c>
      <c r="M33" s="80" t="s">
        <v>178</v>
      </c>
      <c r="N33" s="80" t="s">
        <v>233</v>
      </c>
      <c r="O33" s="83">
        <v>-54828.32</v>
      </c>
      <c r="P33" s="80" t="s">
        <v>234</v>
      </c>
      <c r="Q33" s="80" t="s">
        <v>219</v>
      </c>
    </row>
    <row r="34" spans="1:17" x14ac:dyDescent="0.25">
      <c r="A34" s="80" t="s">
        <v>212</v>
      </c>
      <c r="B34" s="80" t="s">
        <v>213</v>
      </c>
      <c r="C34" s="81">
        <v>50000756</v>
      </c>
      <c r="D34" s="82">
        <v>8</v>
      </c>
      <c r="E34" s="80" t="s">
        <v>214</v>
      </c>
      <c r="F34" s="82">
        <v>202109</v>
      </c>
      <c r="G34" s="80" t="s">
        <v>215</v>
      </c>
      <c r="H34" s="80" t="s">
        <v>216</v>
      </c>
      <c r="I34" s="80" t="s">
        <v>217</v>
      </c>
      <c r="J34" s="80" t="s">
        <v>218</v>
      </c>
      <c r="K34" s="80" t="s">
        <v>219</v>
      </c>
      <c r="L34" s="80" t="s">
        <v>220</v>
      </c>
      <c r="M34" s="80" t="s">
        <v>178</v>
      </c>
      <c r="N34" s="80" t="s">
        <v>235</v>
      </c>
      <c r="O34" s="83">
        <v>-19017.849999999999</v>
      </c>
      <c r="P34" s="80" t="s">
        <v>236</v>
      </c>
      <c r="Q34" s="80" t="s">
        <v>219</v>
      </c>
    </row>
    <row r="35" spans="1:17" x14ac:dyDescent="0.25">
      <c r="A35" s="80" t="s">
        <v>212</v>
      </c>
      <c r="B35" s="80" t="s">
        <v>213</v>
      </c>
      <c r="C35" s="81">
        <v>50000756</v>
      </c>
      <c r="D35" s="82">
        <v>0</v>
      </c>
      <c r="E35" s="80" t="s">
        <v>214</v>
      </c>
      <c r="F35" s="82">
        <v>202109</v>
      </c>
      <c r="G35" s="80" t="s">
        <v>215</v>
      </c>
      <c r="H35" s="80" t="s">
        <v>216</v>
      </c>
      <c r="I35" s="80" t="s">
        <v>217</v>
      </c>
      <c r="J35" s="80" t="s">
        <v>218</v>
      </c>
      <c r="K35" s="80" t="s">
        <v>219</v>
      </c>
      <c r="L35" s="80" t="s">
        <v>220</v>
      </c>
      <c r="M35" s="80" t="s">
        <v>178</v>
      </c>
      <c r="N35" s="80" t="s">
        <v>237</v>
      </c>
      <c r="O35" s="83">
        <v>-3708.28</v>
      </c>
      <c r="P35" s="80" t="s">
        <v>238</v>
      </c>
      <c r="Q35" s="80" t="s">
        <v>219</v>
      </c>
    </row>
    <row r="36" spans="1:17" x14ac:dyDescent="0.25">
      <c r="A36" s="80" t="s">
        <v>212</v>
      </c>
      <c r="B36" s="80" t="s">
        <v>213</v>
      </c>
      <c r="C36" s="81">
        <v>50000313</v>
      </c>
      <c r="D36" s="82">
        <v>243</v>
      </c>
      <c r="E36" s="80" t="s">
        <v>239</v>
      </c>
      <c r="F36" s="82">
        <v>202103</v>
      </c>
      <c r="G36" s="80" t="s">
        <v>215</v>
      </c>
      <c r="H36" s="80" t="s">
        <v>216</v>
      </c>
      <c r="I36" s="80" t="s">
        <v>217</v>
      </c>
      <c r="J36" s="80" t="s">
        <v>218</v>
      </c>
      <c r="K36" s="80" t="s">
        <v>219</v>
      </c>
      <c r="L36" s="80" t="s">
        <v>220</v>
      </c>
      <c r="M36" s="80" t="s">
        <v>193</v>
      </c>
      <c r="N36" s="80" t="s">
        <v>240</v>
      </c>
      <c r="O36" s="83">
        <v>32766</v>
      </c>
      <c r="P36" s="80" t="s">
        <v>241</v>
      </c>
      <c r="Q36" s="80" t="s">
        <v>219</v>
      </c>
    </row>
    <row r="37" spans="1:17" x14ac:dyDescent="0.25">
      <c r="A37" s="80" t="s">
        <v>212</v>
      </c>
      <c r="B37" s="80" t="s">
        <v>242</v>
      </c>
      <c r="C37" s="81">
        <v>10398351</v>
      </c>
      <c r="D37" s="82">
        <v>141</v>
      </c>
      <c r="E37" s="80" t="s">
        <v>243</v>
      </c>
      <c r="F37" s="82">
        <v>202109</v>
      </c>
      <c r="G37" s="80" t="s">
        <v>215</v>
      </c>
      <c r="H37" s="80" t="s">
        <v>216</v>
      </c>
      <c r="I37" s="80" t="s">
        <v>217</v>
      </c>
      <c r="J37" s="80" t="s">
        <v>218</v>
      </c>
      <c r="K37" s="80" t="s">
        <v>219</v>
      </c>
      <c r="L37" s="80" t="s">
        <v>220</v>
      </c>
      <c r="M37" s="80" t="s">
        <v>181</v>
      </c>
      <c r="N37" s="80" t="s">
        <v>244</v>
      </c>
      <c r="O37" s="83">
        <v>168857.14</v>
      </c>
      <c r="P37" s="80" t="s">
        <v>219</v>
      </c>
      <c r="Q37" s="80" t="s">
        <v>219</v>
      </c>
    </row>
    <row r="38" spans="1:17" x14ac:dyDescent="0.25">
      <c r="A38" s="80" t="s">
        <v>212</v>
      </c>
      <c r="B38" s="80" t="s">
        <v>242</v>
      </c>
      <c r="C38" s="81">
        <v>10398351</v>
      </c>
      <c r="D38" s="82">
        <v>147</v>
      </c>
      <c r="E38" s="80" t="s">
        <v>243</v>
      </c>
      <c r="F38" s="82">
        <v>202109</v>
      </c>
      <c r="G38" s="80" t="s">
        <v>215</v>
      </c>
      <c r="H38" s="80" t="s">
        <v>216</v>
      </c>
      <c r="I38" s="80" t="s">
        <v>217</v>
      </c>
      <c r="J38" s="80" t="s">
        <v>218</v>
      </c>
      <c r="K38" s="80" t="s">
        <v>219</v>
      </c>
      <c r="L38" s="80" t="s">
        <v>220</v>
      </c>
      <c r="M38" s="80" t="s">
        <v>182</v>
      </c>
      <c r="N38" s="80" t="s">
        <v>245</v>
      </c>
      <c r="O38" s="83">
        <v>157600</v>
      </c>
      <c r="P38" s="80" t="s">
        <v>219</v>
      </c>
      <c r="Q38" s="80" t="s">
        <v>219</v>
      </c>
    </row>
    <row r="39" spans="1:17" x14ac:dyDescent="0.25">
      <c r="A39" s="80" t="s">
        <v>212</v>
      </c>
      <c r="B39" s="80" t="s">
        <v>242</v>
      </c>
      <c r="C39" s="81">
        <v>10398351</v>
      </c>
      <c r="D39" s="82">
        <v>148</v>
      </c>
      <c r="E39" s="80" t="s">
        <v>243</v>
      </c>
      <c r="F39" s="82">
        <v>202109</v>
      </c>
      <c r="G39" s="80" t="s">
        <v>215</v>
      </c>
      <c r="H39" s="80" t="s">
        <v>216</v>
      </c>
      <c r="I39" s="80" t="s">
        <v>217</v>
      </c>
      <c r="J39" s="80" t="s">
        <v>218</v>
      </c>
      <c r="K39" s="80" t="s">
        <v>219</v>
      </c>
      <c r="L39" s="80" t="s">
        <v>220</v>
      </c>
      <c r="M39" s="80" t="s">
        <v>183</v>
      </c>
      <c r="N39" s="80" t="s">
        <v>246</v>
      </c>
      <c r="O39" s="83">
        <v>60100</v>
      </c>
      <c r="P39" s="80" t="s">
        <v>219</v>
      </c>
      <c r="Q39" s="80" t="s">
        <v>219</v>
      </c>
    </row>
    <row r="40" spans="1:17" x14ac:dyDescent="0.25">
      <c r="A40" s="80" t="s">
        <v>212</v>
      </c>
      <c r="B40" s="80" t="s">
        <v>242</v>
      </c>
      <c r="C40" s="81">
        <v>10398351</v>
      </c>
      <c r="D40" s="82">
        <v>142</v>
      </c>
      <c r="E40" s="80" t="s">
        <v>243</v>
      </c>
      <c r="F40" s="82">
        <v>202109</v>
      </c>
      <c r="G40" s="80" t="s">
        <v>215</v>
      </c>
      <c r="H40" s="80" t="s">
        <v>216</v>
      </c>
      <c r="I40" s="80" t="s">
        <v>217</v>
      </c>
      <c r="J40" s="80" t="s">
        <v>218</v>
      </c>
      <c r="K40" s="80" t="s">
        <v>219</v>
      </c>
      <c r="L40" s="80" t="s">
        <v>220</v>
      </c>
      <c r="M40" s="80" t="s">
        <v>184</v>
      </c>
      <c r="N40" s="80" t="s">
        <v>247</v>
      </c>
      <c r="O40" s="83">
        <v>157600</v>
      </c>
      <c r="P40" s="80" t="s">
        <v>219</v>
      </c>
      <c r="Q40" s="80" t="s">
        <v>219</v>
      </c>
    </row>
    <row r="41" spans="1:17" x14ac:dyDescent="0.25">
      <c r="A41" s="80" t="s">
        <v>212</v>
      </c>
      <c r="B41" s="80" t="s">
        <v>213</v>
      </c>
      <c r="C41" s="81">
        <v>50000708</v>
      </c>
      <c r="D41" s="82">
        <v>40</v>
      </c>
      <c r="E41" s="80" t="s">
        <v>248</v>
      </c>
      <c r="F41" s="82">
        <v>202108</v>
      </c>
      <c r="G41" s="80" t="s">
        <v>215</v>
      </c>
      <c r="H41" s="80" t="s">
        <v>216</v>
      </c>
      <c r="I41" s="80" t="s">
        <v>217</v>
      </c>
      <c r="J41" s="80" t="s">
        <v>218</v>
      </c>
      <c r="K41" s="80" t="s">
        <v>219</v>
      </c>
      <c r="L41" s="80" t="s">
        <v>220</v>
      </c>
      <c r="M41" s="80" t="s">
        <v>185</v>
      </c>
      <c r="N41" s="80" t="s">
        <v>249</v>
      </c>
      <c r="O41" s="83">
        <v>21464.29</v>
      </c>
      <c r="P41" s="80" t="s">
        <v>250</v>
      </c>
      <c r="Q41" s="80" t="s">
        <v>219</v>
      </c>
    </row>
    <row r="42" spans="1:17" x14ac:dyDescent="0.25">
      <c r="A42" s="80" t="s">
        <v>212</v>
      </c>
      <c r="B42" s="80" t="s">
        <v>242</v>
      </c>
      <c r="C42" s="81">
        <v>10398351</v>
      </c>
      <c r="D42" s="82">
        <v>143</v>
      </c>
      <c r="E42" s="80" t="s">
        <v>243</v>
      </c>
      <c r="F42" s="82">
        <v>202109</v>
      </c>
      <c r="G42" s="80" t="s">
        <v>215</v>
      </c>
      <c r="H42" s="80" t="s">
        <v>216</v>
      </c>
      <c r="I42" s="80" t="s">
        <v>217</v>
      </c>
      <c r="J42" s="80" t="s">
        <v>218</v>
      </c>
      <c r="K42" s="80" t="s">
        <v>219</v>
      </c>
      <c r="L42" s="80" t="s">
        <v>220</v>
      </c>
      <c r="M42" s="80" t="s">
        <v>186</v>
      </c>
      <c r="N42" s="80" t="s">
        <v>251</v>
      </c>
      <c r="O42" s="83">
        <v>26266.67</v>
      </c>
      <c r="P42" s="80" t="s">
        <v>219</v>
      </c>
      <c r="Q42" s="80" t="s">
        <v>219</v>
      </c>
    </row>
    <row r="43" spans="1:17" x14ac:dyDescent="0.25">
      <c r="A43" s="80" t="s">
        <v>212</v>
      </c>
      <c r="B43" s="80" t="s">
        <v>242</v>
      </c>
      <c r="C43" s="81">
        <v>10398351</v>
      </c>
      <c r="D43" s="82">
        <v>144</v>
      </c>
      <c r="E43" s="80" t="s">
        <v>243</v>
      </c>
      <c r="F43" s="82">
        <v>202109</v>
      </c>
      <c r="G43" s="80" t="s">
        <v>215</v>
      </c>
      <c r="H43" s="80" t="s">
        <v>216</v>
      </c>
      <c r="I43" s="80" t="s">
        <v>217</v>
      </c>
      <c r="J43" s="80" t="s">
        <v>218</v>
      </c>
      <c r="K43" s="80" t="s">
        <v>219</v>
      </c>
      <c r="L43" s="80" t="s">
        <v>220</v>
      </c>
      <c r="M43" s="80" t="s">
        <v>187</v>
      </c>
      <c r="N43" s="80" t="s">
        <v>252</v>
      </c>
      <c r="O43" s="83">
        <v>157600</v>
      </c>
      <c r="P43" s="80" t="s">
        <v>219</v>
      </c>
      <c r="Q43" s="80" t="s">
        <v>219</v>
      </c>
    </row>
    <row r="44" spans="1:17" x14ac:dyDescent="0.25">
      <c r="A44" s="80" t="s">
        <v>212</v>
      </c>
      <c r="B44" s="80" t="s">
        <v>242</v>
      </c>
      <c r="C44" s="81">
        <v>10398351</v>
      </c>
      <c r="D44" s="82">
        <v>145</v>
      </c>
      <c r="E44" s="80" t="s">
        <v>243</v>
      </c>
      <c r="F44" s="82">
        <v>202109</v>
      </c>
      <c r="G44" s="80" t="s">
        <v>215</v>
      </c>
      <c r="H44" s="80" t="s">
        <v>216</v>
      </c>
      <c r="I44" s="80" t="s">
        <v>217</v>
      </c>
      <c r="J44" s="80" t="s">
        <v>218</v>
      </c>
      <c r="K44" s="80" t="s">
        <v>219</v>
      </c>
      <c r="L44" s="80" t="s">
        <v>220</v>
      </c>
      <c r="M44" s="80" t="s">
        <v>185</v>
      </c>
      <c r="N44" s="80" t="s">
        <v>253</v>
      </c>
      <c r="O44" s="83">
        <v>30050</v>
      </c>
      <c r="P44" s="80" t="s">
        <v>219</v>
      </c>
      <c r="Q44" s="80" t="s">
        <v>219</v>
      </c>
    </row>
    <row r="45" spans="1:17" x14ac:dyDescent="0.25">
      <c r="A45" s="80" t="s">
        <v>212</v>
      </c>
      <c r="B45" s="80" t="s">
        <v>242</v>
      </c>
      <c r="C45" s="81">
        <v>10398351</v>
      </c>
      <c r="D45" s="82">
        <v>146</v>
      </c>
      <c r="E45" s="80" t="s">
        <v>243</v>
      </c>
      <c r="F45" s="82">
        <v>202109</v>
      </c>
      <c r="G45" s="80" t="s">
        <v>215</v>
      </c>
      <c r="H45" s="80" t="s">
        <v>216</v>
      </c>
      <c r="I45" s="80" t="s">
        <v>217</v>
      </c>
      <c r="J45" s="80" t="s">
        <v>218</v>
      </c>
      <c r="K45" s="80" t="s">
        <v>219</v>
      </c>
      <c r="L45" s="80" t="s">
        <v>220</v>
      </c>
      <c r="M45" s="80" t="s">
        <v>188</v>
      </c>
      <c r="N45" s="80" t="s">
        <v>254</v>
      </c>
      <c r="O45" s="83">
        <v>30050</v>
      </c>
      <c r="P45" s="80" t="s">
        <v>219</v>
      </c>
      <c r="Q45" s="80" t="s">
        <v>219</v>
      </c>
    </row>
    <row r="46" spans="1:17" x14ac:dyDescent="0.25">
      <c r="A46" s="80" t="s">
        <v>212</v>
      </c>
      <c r="B46" s="80" t="s">
        <v>213</v>
      </c>
      <c r="C46" s="81">
        <v>50000802</v>
      </c>
      <c r="D46" s="82">
        <v>23</v>
      </c>
      <c r="E46" s="80" t="s">
        <v>255</v>
      </c>
      <c r="F46" s="82">
        <v>202110</v>
      </c>
      <c r="G46" s="80" t="s">
        <v>215</v>
      </c>
      <c r="H46" s="80" t="s">
        <v>216</v>
      </c>
      <c r="I46" s="80" t="s">
        <v>217</v>
      </c>
      <c r="J46" s="80" t="s">
        <v>218</v>
      </c>
      <c r="K46" s="80" t="s">
        <v>219</v>
      </c>
      <c r="L46" s="80" t="s">
        <v>220</v>
      </c>
      <c r="M46" s="80" t="s">
        <v>189</v>
      </c>
      <c r="N46" s="80" t="s">
        <v>256</v>
      </c>
      <c r="O46" s="83">
        <v>1500</v>
      </c>
      <c r="P46" s="80" t="s">
        <v>257</v>
      </c>
      <c r="Q46" s="80" t="s">
        <v>219</v>
      </c>
    </row>
    <row r="47" spans="1:17" x14ac:dyDescent="0.25">
      <c r="A47" s="80" t="s">
        <v>212</v>
      </c>
      <c r="B47" s="80" t="s">
        <v>258</v>
      </c>
      <c r="C47" s="81">
        <v>10392767</v>
      </c>
      <c r="D47" s="82">
        <v>10000</v>
      </c>
      <c r="E47" s="80" t="s">
        <v>259</v>
      </c>
      <c r="F47" s="82">
        <v>202101</v>
      </c>
      <c r="G47" s="80" t="s">
        <v>260</v>
      </c>
      <c r="H47" s="80" t="s">
        <v>261</v>
      </c>
      <c r="I47" s="80" t="s">
        <v>217</v>
      </c>
      <c r="J47" s="80" t="s">
        <v>218</v>
      </c>
      <c r="K47" s="80" t="s">
        <v>219</v>
      </c>
      <c r="L47" s="80" t="s">
        <v>220</v>
      </c>
      <c r="M47" s="80" t="s">
        <v>180</v>
      </c>
      <c r="N47" s="80" t="s">
        <v>262</v>
      </c>
      <c r="O47" s="83">
        <v>-281996.92</v>
      </c>
      <c r="P47" s="80" t="s">
        <v>219</v>
      </c>
      <c r="Q47" s="80" t="s">
        <v>219</v>
      </c>
    </row>
    <row r="48" spans="1:17" x14ac:dyDescent="0.25">
      <c r="A48" s="80" t="s">
        <v>212</v>
      </c>
      <c r="B48" s="80" t="s">
        <v>213</v>
      </c>
      <c r="C48" s="81">
        <v>50000655</v>
      </c>
      <c r="D48" s="82">
        <v>3</v>
      </c>
      <c r="E48" s="80" t="s">
        <v>263</v>
      </c>
      <c r="F48" s="82">
        <v>202108</v>
      </c>
      <c r="G48" s="80" t="s">
        <v>215</v>
      </c>
      <c r="H48" s="80" t="s">
        <v>216</v>
      </c>
      <c r="I48" s="80" t="s">
        <v>217</v>
      </c>
      <c r="J48" s="80" t="s">
        <v>218</v>
      </c>
      <c r="K48" s="80" t="s">
        <v>219</v>
      </c>
      <c r="L48" s="80" t="s">
        <v>220</v>
      </c>
      <c r="M48" s="80" t="s">
        <v>191</v>
      </c>
      <c r="N48" s="80" t="s">
        <v>264</v>
      </c>
      <c r="O48" s="83">
        <v>22514.29</v>
      </c>
      <c r="P48" s="80" t="s">
        <v>265</v>
      </c>
      <c r="Q48" s="80" t="s">
        <v>219</v>
      </c>
    </row>
    <row r="49" spans="1:17" x14ac:dyDescent="0.25">
      <c r="A49" s="80" t="s">
        <v>212</v>
      </c>
      <c r="B49" s="80" t="s">
        <v>213</v>
      </c>
      <c r="C49" s="81">
        <v>50000655</v>
      </c>
      <c r="D49" s="82">
        <v>2</v>
      </c>
      <c r="E49" s="80" t="s">
        <v>263</v>
      </c>
      <c r="F49" s="82">
        <v>202108</v>
      </c>
      <c r="G49" s="80" t="s">
        <v>215</v>
      </c>
      <c r="H49" s="80" t="s">
        <v>216</v>
      </c>
      <c r="I49" s="80" t="s">
        <v>217</v>
      </c>
      <c r="J49" s="80" t="s">
        <v>218</v>
      </c>
      <c r="K49" s="80" t="s">
        <v>219</v>
      </c>
      <c r="L49" s="80" t="s">
        <v>220</v>
      </c>
      <c r="M49" s="80" t="s">
        <v>181</v>
      </c>
      <c r="N49" s="80" t="s">
        <v>266</v>
      </c>
      <c r="O49" s="83">
        <v>45028.57</v>
      </c>
      <c r="P49" s="80" t="s">
        <v>267</v>
      </c>
      <c r="Q49" s="80" t="s">
        <v>219</v>
      </c>
    </row>
    <row r="50" spans="1:17" x14ac:dyDescent="0.25">
      <c r="A50" s="80" t="s">
        <v>212</v>
      </c>
      <c r="B50" s="80" t="s">
        <v>213</v>
      </c>
      <c r="C50" s="81">
        <v>50000655</v>
      </c>
      <c r="D50" s="82">
        <v>1</v>
      </c>
      <c r="E50" s="80" t="s">
        <v>263</v>
      </c>
      <c r="F50" s="82">
        <v>202108</v>
      </c>
      <c r="G50" s="80" t="s">
        <v>215</v>
      </c>
      <c r="H50" s="80" t="s">
        <v>216</v>
      </c>
      <c r="I50" s="80" t="s">
        <v>217</v>
      </c>
      <c r="J50" s="80" t="s">
        <v>218</v>
      </c>
      <c r="K50" s="80" t="s">
        <v>219</v>
      </c>
      <c r="L50" s="80" t="s">
        <v>220</v>
      </c>
      <c r="M50" s="80" t="s">
        <v>181</v>
      </c>
      <c r="N50" s="80" t="s">
        <v>268</v>
      </c>
      <c r="O50" s="83">
        <v>28964.5</v>
      </c>
      <c r="P50" s="80" t="s">
        <v>267</v>
      </c>
      <c r="Q50" s="80" t="s">
        <v>219</v>
      </c>
    </row>
    <row r="51" spans="1:17" x14ac:dyDescent="0.25">
      <c r="A51" s="80" t="s">
        <v>212</v>
      </c>
      <c r="B51" s="80" t="s">
        <v>213</v>
      </c>
      <c r="C51" s="81">
        <v>50000655</v>
      </c>
      <c r="D51" s="82">
        <v>0</v>
      </c>
      <c r="E51" s="80" t="s">
        <v>263</v>
      </c>
      <c r="F51" s="82">
        <v>202108</v>
      </c>
      <c r="G51" s="80" t="s">
        <v>215</v>
      </c>
      <c r="H51" s="80" t="s">
        <v>216</v>
      </c>
      <c r="I51" s="80" t="s">
        <v>217</v>
      </c>
      <c r="J51" s="80" t="s">
        <v>218</v>
      </c>
      <c r="K51" s="80" t="s">
        <v>219</v>
      </c>
      <c r="L51" s="80" t="s">
        <v>220</v>
      </c>
      <c r="M51" s="80" t="s">
        <v>181</v>
      </c>
      <c r="N51" s="80" t="s">
        <v>269</v>
      </c>
      <c r="O51" s="83">
        <v>16510.48</v>
      </c>
      <c r="P51" s="80" t="s">
        <v>267</v>
      </c>
      <c r="Q51" s="80" t="s">
        <v>219</v>
      </c>
    </row>
    <row r="52" spans="1:17" x14ac:dyDescent="0.25">
      <c r="A52" s="80" t="s">
        <v>212</v>
      </c>
      <c r="B52" s="80" t="s">
        <v>270</v>
      </c>
      <c r="C52" s="81">
        <v>10399291</v>
      </c>
      <c r="D52" s="82">
        <v>17</v>
      </c>
      <c r="E52" s="80" t="s">
        <v>271</v>
      </c>
      <c r="F52" s="82">
        <v>202110</v>
      </c>
      <c r="G52" s="80" t="s">
        <v>272</v>
      </c>
      <c r="H52" s="80" t="s">
        <v>273</v>
      </c>
      <c r="I52" s="80" t="s">
        <v>217</v>
      </c>
      <c r="J52" s="80" t="s">
        <v>218</v>
      </c>
      <c r="K52" s="80" t="s">
        <v>219</v>
      </c>
      <c r="L52" s="80" t="s">
        <v>220</v>
      </c>
      <c r="M52" s="80" t="s">
        <v>179</v>
      </c>
      <c r="N52" s="80" t="s">
        <v>274</v>
      </c>
      <c r="O52" s="83">
        <v>-1283080.04</v>
      </c>
      <c r="P52" s="80" t="s">
        <v>219</v>
      </c>
      <c r="Q52" s="80" t="s">
        <v>219</v>
      </c>
    </row>
    <row r="53" spans="1:17" x14ac:dyDescent="0.25">
      <c r="A53" s="80" t="s">
        <v>212</v>
      </c>
      <c r="B53" s="80" t="s">
        <v>213</v>
      </c>
      <c r="C53" s="81">
        <v>50000608</v>
      </c>
      <c r="D53" s="82">
        <v>3</v>
      </c>
      <c r="E53" s="80" t="s">
        <v>275</v>
      </c>
      <c r="F53" s="82">
        <v>202107</v>
      </c>
      <c r="G53" s="80" t="s">
        <v>215</v>
      </c>
      <c r="H53" s="80" t="s">
        <v>216</v>
      </c>
      <c r="I53" s="80" t="s">
        <v>217</v>
      </c>
      <c r="J53" s="80" t="s">
        <v>218</v>
      </c>
      <c r="K53" s="80" t="s">
        <v>219</v>
      </c>
      <c r="L53" s="80" t="s">
        <v>220</v>
      </c>
      <c r="M53" s="80" t="s">
        <v>191</v>
      </c>
      <c r="N53" s="80" t="s">
        <v>276</v>
      </c>
      <c r="O53" s="83">
        <v>56285.71</v>
      </c>
      <c r="P53" s="80" t="s">
        <v>265</v>
      </c>
      <c r="Q53" s="80" t="s">
        <v>219</v>
      </c>
    </row>
    <row r="54" spans="1:17" x14ac:dyDescent="0.25">
      <c r="A54" s="80" t="s">
        <v>212</v>
      </c>
      <c r="B54" s="80" t="s">
        <v>213</v>
      </c>
      <c r="C54" s="81">
        <v>50000608</v>
      </c>
      <c r="D54" s="82">
        <v>6</v>
      </c>
      <c r="E54" s="80" t="s">
        <v>275</v>
      </c>
      <c r="F54" s="82">
        <v>202107</v>
      </c>
      <c r="G54" s="80" t="s">
        <v>215</v>
      </c>
      <c r="H54" s="80" t="s">
        <v>216</v>
      </c>
      <c r="I54" s="80" t="s">
        <v>217</v>
      </c>
      <c r="J54" s="80" t="s">
        <v>218</v>
      </c>
      <c r="K54" s="80" t="s">
        <v>219</v>
      </c>
      <c r="L54" s="80" t="s">
        <v>220</v>
      </c>
      <c r="M54" s="80" t="s">
        <v>192</v>
      </c>
      <c r="N54" s="80" t="s">
        <v>277</v>
      </c>
      <c r="O54" s="83">
        <v>184009.74</v>
      </c>
      <c r="P54" s="80" t="s">
        <v>278</v>
      </c>
      <c r="Q54" s="80" t="s">
        <v>219</v>
      </c>
    </row>
    <row r="55" spans="1:17" x14ac:dyDescent="0.25">
      <c r="A55" s="80" t="s">
        <v>212</v>
      </c>
      <c r="B55" s="80" t="s">
        <v>213</v>
      </c>
      <c r="C55" s="81">
        <v>50000608</v>
      </c>
      <c r="D55" s="82">
        <v>1</v>
      </c>
      <c r="E55" s="80" t="s">
        <v>275</v>
      </c>
      <c r="F55" s="82">
        <v>202107</v>
      </c>
      <c r="G55" s="80" t="s">
        <v>215</v>
      </c>
      <c r="H55" s="80" t="s">
        <v>216</v>
      </c>
      <c r="I55" s="80" t="s">
        <v>217</v>
      </c>
      <c r="J55" s="80" t="s">
        <v>218</v>
      </c>
      <c r="K55" s="80" t="s">
        <v>219</v>
      </c>
      <c r="L55" s="80" t="s">
        <v>220</v>
      </c>
      <c r="M55" s="80" t="s">
        <v>181</v>
      </c>
      <c r="N55" s="80" t="s">
        <v>279</v>
      </c>
      <c r="O55" s="83">
        <v>72411.240000000005</v>
      </c>
      <c r="P55" s="80" t="s">
        <v>267</v>
      </c>
      <c r="Q55" s="80" t="s">
        <v>219</v>
      </c>
    </row>
    <row r="56" spans="1:17" x14ac:dyDescent="0.25">
      <c r="A56" s="80" t="s">
        <v>212</v>
      </c>
      <c r="B56" s="80" t="s">
        <v>213</v>
      </c>
      <c r="C56" s="81">
        <v>50000608</v>
      </c>
      <c r="D56" s="82">
        <v>0</v>
      </c>
      <c r="E56" s="80" t="s">
        <v>275</v>
      </c>
      <c r="F56" s="82">
        <v>202107</v>
      </c>
      <c r="G56" s="80" t="s">
        <v>215</v>
      </c>
      <c r="H56" s="80" t="s">
        <v>216</v>
      </c>
      <c r="I56" s="80" t="s">
        <v>217</v>
      </c>
      <c r="J56" s="80" t="s">
        <v>218</v>
      </c>
      <c r="K56" s="80" t="s">
        <v>219</v>
      </c>
      <c r="L56" s="80" t="s">
        <v>220</v>
      </c>
      <c r="M56" s="80" t="s">
        <v>181</v>
      </c>
      <c r="N56" s="80" t="s">
        <v>280</v>
      </c>
      <c r="O56" s="83">
        <v>41276.19</v>
      </c>
      <c r="P56" s="80" t="s">
        <v>267</v>
      </c>
      <c r="Q56" s="80" t="s">
        <v>219</v>
      </c>
    </row>
    <row r="57" spans="1:17" x14ac:dyDescent="0.25">
      <c r="A57" s="80" t="s">
        <v>212</v>
      </c>
      <c r="B57" s="80" t="s">
        <v>213</v>
      </c>
      <c r="C57" s="81">
        <v>50000608</v>
      </c>
      <c r="D57" s="82">
        <v>2</v>
      </c>
      <c r="E57" s="80" t="s">
        <v>275</v>
      </c>
      <c r="F57" s="82">
        <v>202107</v>
      </c>
      <c r="G57" s="80" t="s">
        <v>215</v>
      </c>
      <c r="H57" s="80" t="s">
        <v>216</v>
      </c>
      <c r="I57" s="80" t="s">
        <v>217</v>
      </c>
      <c r="J57" s="80" t="s">
        <v>218</v>
      </c>
      <c r="K57" s="80" t="s">
        <v>219</v>
      </c>
      <c r="L57" s="80" t="s">
        <v>220</v>
      </c>
      <c r="M57" s="80" t="s">
        <v>181</v>
      </c>
      <c r="N57" s="80" t="s">
        <v>281</v>
      </c>
      <c r="O57" s="83">
        <v>112571.43</v>
      </c>
      <c r="P57" s="80" t="s">
        <v>267</v>
      </c>
      <c r="Q57" s="80" t="s">
        <v>219</v>
      </c>
    </row>
    <row r="58" spans="1:17" x14ac:dyDescent="0.25">
      <c r="A58" s="80" t="s">
        <v>212</v>
      </c>
      <c r="B58" s="80" t="s">
        <v>213</v>
      </c>
      <c r="C58" s="81">
        <v>50000267</v>
      </c>
      <c r="D58" s="82">
        <v>2</v>
      </c>
      <c r="E58" s="80" t="s">
        <v>282</v>
      </c>
      <c r="F58" s="82">
        <v>202103</v>
      </c>
      <c r="G58" s="80" t="s">
        <v>215</v>
      </c>
      <c r="H58" s="80" t="s">
        <v>216</v>
      </c>
      <c r="I58" s="80" t="s">
        <v>217</v>
      </c>
      <c r="J58" s="80" t="s">
        <v>218</v>
      </c>
      <c r="K58" s="80" t="s">
        <v>219</v>
      </c>
      <c r="L58" s="80" t="s">
        <v>220</v>
      </c>
      <c r="M58" s="80" t="s">
        <v>192</v>
      </c>
      <c r="N58" s="80" t="s">
        <v>283</v>
      </c>
      <c r="O58" s="83">
        <v>118200</v>
      </c>
      <c r="P58" s="80" t="s">
        <v>278</v>
      </c>
      <c r="Q58" s="80" t="s">
        <v>219</v>
      </c>
    </row>
    <row r="59" spans="1:17" x14ac:dyDescent="0.25">
      <c r="A59" s="80" t="s">
        <v>212</v>
      </c>
      <c r="B59" s="80" t="s">
        <v>213</v>
      </c>
      <c r="C59" s="81">
        <v>50000267</v>
      </c>
      <c r="D59" s="82">
        <v>1</v>
      </c>
      <c r="E59" s="80" t="s">
        <v>282</v>
      </c>
      <c r="F59" s="82">
        <v>202103</v>
      </c>
      <c r="G59" s="80" t="s">
        <v>215</v>
      </c>
      <c r="H59" s="80" t="s">
        <v>216</v>
      </c>
      <c r="I59" s="80" t="s">
        <v>217</v>
      </c>
      <c r="J59" s="80" t="s">
        <v>218</v>
      </c>
      <c r="K59" s="80" t="s">
        <v>219</v>
      </c>
      <c r="L59" s="80" t="s">
        <v>220</v>
      </c>
      <c r="M59" s="80" t="s">
        <v>192</v>
      </c>
      <c r="N59" s="80" t="s">
        <v>284</v>
      </c>
      <c r="O59" s="83">
        <v>84053</v>
      </c>
      <c r="P59" s="80" t="s">
        <v>278</v>
      </c>
      <c r="Q59" s="80" t="s">
        <v>219</v>
      </c>
    </row>
    <row r="60" spans="1:17" x14ac:dyDescent="0.25">
      <c r="A60" s="80" t="s">
        <v>212</v>
      </c>
      <c r="B60" s="80" t="s">
        <v>213</v>
      </c>
      <c r="C60" s="81">
        <v>50000267</v>
      </c>
      <c r="D60" s="82">
        <v>0</v>
      </c>
      <c r="E60" s="80" t="s">
        <v>282</v>
      </c>
      <c r="F60" s="82">
        <v>202103</v>
      </c>
      <c r="G60" s="80" t="s">
        <v>215</v>
      </c>
      <c r="H60" s="80" t="s">
        <v>216</v>
      </c>
      <c r="I60" s="80" t="s">
        <v>217</v>
      </c>
      <c r="J60" s="80" t="s">
        <v>218</v>
      </c>
      <c r="K60" s="80" t="s">
        <v>219</v>
      </c>
      <c r="L60" s="80" t="s">
        <v>220</v>
      </c>
      <c r="M60" s="80" t="s">
        <v>192</v>
      </c>
      <c r="N60" s="80" t="s">
        <v>285</v>
      </c>
      <c r="O60" s="83">
        <v>78800</v>
      </c>
      <c r="P60" s="80" t="s">
        <v>278</v>
      </c>
      <c r="Q60" s="80" t="s">
        <v>219</v>
      </c>
    </row>
    <row r="61" spans="1:17" s="96" customFormat="1" ht="12.75" x14ac:dyDescent="0.2">
      <c r="A61" s="92" t="s">
        <v>219</v>
      </c>
      <c r="B61" s="92" t="s">
        <v>219</v>
      </c>
      <c r="C61" s="93"/>
      <c r="D61" s="94"/>
      <c r="E61" s="92" t="s">
        <v>219</v>
      </c>
      <c r="F61" s="94"/>
      <c r="G61" s="92" t="s">
        <v>219</v>
      </c>
      <c r="H61" s="92" t="s">
        <v>219</v>
      </c>
      <c r="I61" s="92" t="s">
        <v>219</v>
      </c>
      <c r="J61" s="92" t="s">
        <v>219</v>
      </c>
      <c r="K61" s="92" t="s">
        <v>219</v>
      </c>
      <c r="L61" s="92" t="s">
        <v>219</v>
      </c>
      <c r="M61" s="80"/>
      <c r="N61" s="92" t="s">
        <v>219</v>
      </c>
      <c r="O61" s="95"/>
      <c r="P61" s="92" t="s">
        <v>219</v>
      </c>
      <c r="Q61" s="92" t="s">
        <v>219</v>
      </c>
    </row>
  </sheetData>
  <customSheetViews>
    <customSheetView guid="{E2F69126-C024-4A8F-B517-A9611CF85189}" state="hidden" topLeftCell="A6">
      <selection activeCell="E81" sqref="E81"/>
      <pageMargins left="0.7" right="0.7" top="0.75" bottom="0.75" header="0.3" footer="0.3"/>
    </customSheetView>
    <customSheetView guid="{F87E13AA-3CC7-4D66-AB5C-1A2B1FDB0D57}" state="hidden" topLeftCell="A6">
      <selection activeCell="Y99" sqref="Y99"/>
      <pageMargins left="0.7" right="0.7" top="0.75" bottom="0.75" header="0.3" footer="0.3"/>
    </customSheetView>
    <customSheetView guid="{DAB5ADB4-6AE6-4EFE-97BD-A90E2751CFE6}" state="hidden" topLeftCell="A6">
      <selection activeCell="Y99" sqref="Y99"/>
      <pageMargins left="0.7" right="0.7" top="0.75" bottom="0.75" header="0.3" footer="0.3"/>
    </customSheetView>
    <customSheetView guid="{43D0096F-F2EE-4E9D-8B2C-6283B2D8ABAE}" state="hidden" topLeftCell="A6">
      <selection activeCell="Y99" sqref="Y9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08C2A-4C43-433B-BE8F-11FF41CE8C6E}">
  <dimension ref="A3:D79"/>
  <sheetViews>
    <sheetView workbookViewId="0">
      <selection activeCell="E81" sqref="E81"/>
    </sheetView>
  </sheetViews>
  <sheetFormatPr defaultRowHeight="15" x14ac:dyDescent="0.25"/>
  <cols>
    <col min="3" max="3" width="35" customWidth="1"/>
    <col min="4" max="4" width="11.7109375" customWidth="1"/>
  </cols>
  <sheetData>
    <row r="3" spans="1:4" x14ac:dyDescent="0.25">
      <c r="D3" s="12" t="s">
        <v>140</v>
      </c>
    </row>
    <row r="5" spans="1:4" x14ac:dyDescent="0.25">
      <c r="D5" s="18">
        <v>10849210</v>
      </c>
    </row>
    <row r="6" spans="1:4" x14ac:dyDescent="0.25">
      <c r="A6" s="13">
        <v>30001</v>
      </c>
      <c r="B6" s="14">
        <v>3072161</v>
      </c>
      <c r="C6" s="15" t="s">
        <v>12</v>
      </c>
      <c r="D6" s="19">
        <v>93115</v>
      </c>
    </row>
    <row r="7" spans="1:4" x14ac:dyDescent="0.25">
      <c r="A7" s="13">
        <v>30002</v>
      </c>
      <c r="B7" s="14">
        <v>3072083</v>
      </c>
      <c r="C7" s="15" t="s">
        <v>15</v>
      </c>
      <c r="D7" s="19">
        <v>104910</v>
      </c>
    </row>
    <row r="8" spans="1:4" x14ac:dyDescent="0.25">
      <c r="A8" s="13">
        <v>30003</v>
      </c>
      <c r="B8" s="14">
        <v>3077005</v>
      </c>
      <c r="C8" s="15" t="s">
        <v>16</v>
      </c>
      <c r="D8" s="19">
        <v>65895</v>
      </c>
    </row>
    <row r="9" spans="1:4" x14ac:dyDescent="0.25">
      <c r="A9" s="13">
        <v>30004</v>
      </c>
      <c r="B9" s="14">
        <v>3072006</v>
      </c>
      <c r="C9" s="15" t="s">
        <v>17</v>
      </c>
      <c r="D9" s="19">
        <v>78665</v>
      </c>
    </row>
    <row r="10" spans="1:4" x14ac:dyDescent="0.25">
      <c r="A10" s="13">
        <v>30005</v>
      </c>
      <c r="B10" s="14">
        <v>3072005</v>
      </c>
      <c r="C10" s="15" t="s">
        <v>18</v>
      </c>
      <c r="D10" s="19">
        <v>188300</v>
      </c>
    </row>
    <row r="11" spans="1:4" x14ac:dyDescent="0.25">
      <c r="A11" s="13">
        <v>30006</v>
      </c>
      <c r="B11" s="14">
        <v>3072162</v>
      </c>
      <c r="C11" s="15" t="s">
        <v>19</v>
      </c>
      <c r="D11" s="19">
        <v>104910</v>
      </c>
    </row>
    <row r="12" spans="1:4" x14ac:dyDescent="0.25">
      <c r="A12" s="13">
        <v>30008</v>
      </c>
      <c r="B12" s="14">
        <v>3077007</v>
      </c>
      <c r="C12" s="15" t="s">
        <v>23</v>
      </c>
      <c r="D12" s="19">
        <v>92805.000000000015</v>
      </c>
    </row>
    <row r="13" spans="1:4" x14ac:dyDescent="0.25">
      <c r="A13" s="13">
        <v>30009</v>
      </c>
      <c r="B13" s="14">
        <v>3072088</v>
      </c>
      <c r="C13" s="15" t="s">
        <v>26</v>
      </c>
      <c r="D13" s="19">
        <v>137190</v>
      </c>
    </row>
    <row r="14" spans="1:4" x14ac:dyDescent="0.25">
      <c r="A14" s="13">
        <v>30010</v>
      </c>
      <c r="B14" s="14">
        <v>3072164</v>
      </c>
      <c r="C14" s="15" t="s">
        <v>27</v>
      </c>
      <c r="D14" s="19">
        <v>164090</v>
      </c>
    </row>
    <row r="15" spans="1:4" x14ac:dyDescent="0.25">
      <c r="A15" s="13">
        <v>30011</v>
      </c>
      <c r="B15" s="14">
        <v>3072165</v>
      </c>
      <c r="C15" s="15" t="s">
        <v>28</v>
      </c>
      <c r="D15" s="19">
        <v>196369.99999999997</v>
      </c>
    </row>
    <row r="16" spans="1:4" x14ac:dyDescent="0.25">
      <c r="A16" s="13">
        <v>30013</v>
      </c>
      <c r="B16" s="14">
        <v>3072092</v>
      </c>
      <c r="C16" s="15" t="s">
        <v>32</v>
      </c>
      <c r="D16" s="19">
        <v>142570</v>
      </c>
    </row>
    <row r="17" spans="1:4" x14ac:dyDescent="0.25">
      <c r="A17" s="13">
        <v>30014</v>
      </c>
      <c r="B17" s="14">
        <v>3072094</v>
      </c>
      <c r="C17" s="15" t="s">
        <v>33</v>
      </c>
      <c r="D17" s="19">
        <v>164055</v>
      </c>
    </row>
    <row r="18" spans="1:4" x14ac:dyDescent="0.25">
      <c r="A18" s="13">
        <v>30015</v>
      </c>
      <c r="B18" s="14">
        <v>3072022</v>
      </c>
      <c r="C18" s="15" t="s">
        <v>37</v>
      </c>
      <c r="D18" s="19">
        <v>115670</v>
      </c>
    </row>
    <row r="19" spans="1:4" x14ac:dyDescent="0.25">
      <c r="A19" s="13">
        <v>30016</v>
      </c>
      <c r="B19" s="14">
        <v>3074036</v>
      </c>
      <c r="C19" s="15" t="s">
        <v>40</v>
      </c>
      <c r="D19" s="19">
        <v>221655</v>
      </c>
    </row>
    <row r="20" spans="1:4" x14ac:dyDescent="0.25">
      <c r="A20" s="13">
        <v>30018</v>
      </c>
      <c r="B20" s="14">
        <v>3072180</v>
      </c>
      <c r="C20" s="15" t="s">
        <v>42</v>
      </c>
      <c r="D20" s="19">
        <v>175505</v>
      </c>
    </row>
    <row r="21" spans="1:4" x14ac:dyDescent="0.25">
      <c r="A21" s="13">
        <v>30019</v>
      </c>
      <c r="B21" s="14">
        <v>3072167</v>
      </c>
      <c r="C21" s="15" t="s">
        <v>43</v>
      </c>
      <c r="D21" s="19">
        <v>99460</v>
      </c>
    </row>
    <row r="22" spans="1:4" x14ac:dyDescent="0.25">
      <c r="A22" s="13">
        <v>30020</v>
      </c>
      <c r="B22" s="14">
        <v>3072168</v>
      </c>
      <c r="C22" s="15" t="s">
        <v>44</v>
      </c>
      <c r="D22" s="19">
        <v>410499.99999999988</v>
      </c>
    </row>
    <row r="23" spans="1:4" x14ac:dyDescent="0.25">
      <c r="A23" s="13">
        <v>30022</v>
      </c>
      <c r="B23" s="14">
        <v>3072187</v>
      </c>
      <c r="C23" s="15" t="s">
        <v>45</v>
      </c>
      <c r="D23" s="19">
        <v>246719.99999999994</v>
      </c>
    </row>
    <row r="24" spans="1:4" x14ac:dyDescent="0.25">
      <c r="A24" s="13">
        <v>30024</v>
      </c>
      <c r="B24" s="14">
        <v>3072169</v>
      </c>
      <c r="C24" s="15" t="s">
        <v>47</v>
      </c>
      <c r="D24" s="19">
        <v>126085</v>
      </c>
    </row>
    <row r="25" spans="1:4" x14ac:dyDescent="0.25">
      <c r="A25" s="13">
        <v>30027</v>
      </c>
      <c r="B25" s="14">
        <v>3072170</v>
      </c>
      <c r="C25" s="15" t="s">
        <v>50</v>
      </c>
      <c r="D25" s="19">
        <v>123740</v>
      </c>
    </row>
    <row r="26" spans="1:4" x14ac:dyDescent="0.25">
      <c r="A26" s="13">
        <v>30028</v>
      </c>
      <c r="B26" s="14">
        <v>3072151</v>
      </c>
      <c r="C26" s="15" t="s">
        <v>51</v>
      </c>
      <c r="D26" s="19">
        <v>163745</v>
      </c>
    </row>
    <row r="27" spans="1:4" x14ac:dyDescent="0.25">
      <c r="A27" s="13">
        <v>30029</v>
      </c>
      <c r="B27" s="14">
        <v>3077012</v>
      </c>
      <c r="C27" s="15" t="s">
        <v>54</v>
      </c>
      <c r="D27" s="19">
        <v>51345.000000000007</v>
      </c>
    </row>
    <row r="28" spans="1:4" x14ac:dyDescent="0.25">
      <c r="A28" s="13">
        <v>30030</v>
      </c>
      <c r="B28" s="14">
        <v>3072153</v>
      </c>
      <c r="C28" s="15" t="s">
        <v>55</v>
      </c>
      <c r="D28" s="19">
        <v>188300</v>
      </c>
    </row>
    <row r="29" spans="1:4" x14ac:dyDescent="0.25">
      <c r="A29" s="13">
        <v>30031</v>
      </c>
      <c r="B29" s="14">
        <v>3077010</v>
      </c>
      <c r="C29" s="15" t="s">
        <v>58</v>
      </c>
      <c r="D29" s="19">
        <v>55145</v>
      </c>
    </row>
    <row r="30" spans="1:4" x14ac:dyDescent="0.25">
      <c r="A30" s="13">
        <v>30033</v>
      </c>
      <c r="B30" s="14">
        <v>3072076</v>
      </c>
      <c r="C30" s="15" t="s">
        <v>60</v>
      </c>
      <c r="D30" s="19">
        <v>176160</v>
      </c>
    </row>
    <row r="31" spans="1:4" x14ac:dyDescent="0.25">
      <c r="A31" s="13">
        <v>30034</v>
      </c>
      <c r="B31" s="14">
        <v>3072182</v>
      </c>
      <c r="C31" s="15" t="s">
        <v>61</v>
      </c>
      <c r="D31" s="19">
        <v>141500</v>
      </c>
    </row>
    <row r="32" spans="1:4" x14ac:dyDescent="0.25">
      <c r="A32" s="13">
        <v>30035</v>
      </c>
      <c r="B32" s="14">
        <v>3072046</v>
      </c>
      <c r="C32" s="15" t="s">
        <v>64</v>
      </c>
      <c r="D32" s="19">
        <v>132430.00000000003</v>
      </c>
    </row>
    <row r="33" spans="1:4" x14ac:dyDescent="0.25">
      <c r="A33" s="13">
        <v>30036</v>
      </c>
      <c r="B33" s="14">
        <v>3072033</v>
      </c>
      <c r="C33" s="15" t="s">
        <v>68</v>
      </c>
      <c r="D33" s="19">
        <v>154640</v>
      </c>
    </row>
    <row r="34" spans="1:4" x14ac:dyDescent="0.25">
      <c r="A34" s="13">
        <v>30037</v>
      </c>
      <c r="B34" s="14">
        <v>3072176</v>
      </c>
      <c r="C34" s="15" t="s">
        <v>70</v>
      </c>
      <c r="D34" s="19">
        <v>144915</v>
      </c>
    </row>
    <row r="35" spans="1:4" x14ac:dyDescent="0.25">
      <c r="A35" s="13">
        <v>30038</v>
      </c>
      <c r="B35" s="14">
        <v>3073511</v>
      </c>
      <c r="C35" s="15" t="s">
        <v>71</v>
      </c>
      <c r="D35" s="19">
        <v>110945</v>
      </c>
    </row>
    <row r="36" spans="1:4" x14ac:dyDescent="0.25">
      <c r="A36" s="13">
        <v>30039</v>
      </c>
      <c r="B36" s="14">
        <v>3072121</v>
      </c>
      <c r="C36" s="15" t="s">
        <v>72</v>
      </c>
      <c r="D36" s="19">
        <v>245064.99999999994</v>
      </c>
    </row>
    <row r="37" spans="1:4" x14ac:dyDescent="0.25">
      <c r="A37" s="13">
        <v>30041</v>
      </c>
      <c r="B37" s="14">
        <v>3072154</v>
      </c>
      <c r="C37" s="15" t="s">
        <v>74</v>
      </c>
      <c r="D37" s="19">
        <v>124395.00000000003</v>
      </c>
    </row>
    <row r="38" spans="1:4" x14ac:dyDescent="0.25">
      <c r="A38" s="13">
        <v>30042</v>
      </c>
      <c r="B38" s="14">
        <v>3077013</v>
      </c>
      <c r="C38" s="15" t="s">
        <v>75</v>
      </c>
      <c r="D38" s="19">
        <v>66350</v>
      </c>
    </row>
    <row r="39" spans="1:4" x14ac:dyDescent="0.25">
      <c r="A39" s="13">
        <v>30043</v>
      </c>
      <c r="B39" s="14">
        <v>3073505</v>
      </c>
      <c r="C39" s="15" t="s">
        <v>77</v>
      </c>
      <c r="D39" s="19">
        <v>39005</v>
      </c>
    </row>
    <row r="40" spans="1:4" x14ac:dyDescent="0.25">
      <c r="A40" s="13">
        <v>30044</v>
      </c>
      <c r="B40" s="14">
        <v>3073508</v>
      </c>
      <c r="C40" s="15" t="s">
        <v>84</v>
      </c>
      <c r="D40" s="19">
        <v>77665</v>
      </c>
    </row>
    <row r="41" spans="1:4" x14ac:dyDescent="0.25">
      <c r="A41" s="13">
        <v>30046</v>
      </c>
      <c r="B41" s="14">
        <v>3073509</v>
      </c>
      <c r="C41" s="15" t="s">
        <v>85</v>
      </c>
      <c r="D41" s="19">
        <v>118670</v>
      </c>
    </row>
    <row r="42" spans="1:4" x14ac:dyDescent="0.25">
      <c r="A42" s="13">
        <v>30047</v>
      </c>
      <c r="B42" s="14">
        <v>3072181</v>
      </c>
      <c r="C42" s="15" t="s">
        <v>87</v>
      </c>
      <c r="D42" s="19">
        <v>189645</v>
      </c>
    </row>
    <row r="43" spans="1:4" x14ac:dyDescent="0.25">
      <c r="A43" s="13">
        <v>30048</v>
      </c>
      <c r="B43" s="14">
        <v>3072183</v>
      </c>
      <c r="C43" s="15" t="s">
        <v>88</v>
      </c>
      <c r="D43" s="19">
        <v>151985</v>
      </c>
    </row>
    <row r="44" spans="1:4" x14ac:dyDescent="0.25">
      <c r="A44" s="13">
        <v>30050</v>
      </c>
      <c r="B44" s="14">
        <v>3072178</v>
      </c>
      <c r="C44" s="15" t="s">
        <v>91</v>
      </c>
      <c r="D44" s="19">
        <v>145260</v>
      </c>
    </row>
    <row r="45" spans="1:4" x14ac:dyDescent="0.25">
      <c r="A45" s="13">
        <v>30051</v>
      </c>
      <c r="B45" s="14">
        <v>3074020</v>
      </c>
      <c r="C45" s="15" t="s">
        <v>92</v>
      </c>
      <c r="D45" s="19">
        <v>319925</v>
      </c>
    </row>
    <row r="46" spans="1:4" x14ac:dyDescent="0.25">
      <c r="A46" s="13">
        <v>30052</v>
      </c>
      <c r="B46" s="14">
        <v>3072071</v>
      </c>
      <c r="C46" s="15" t="s">
        <v>93</v>
      </c>
      <c r="D46" s="19">
        <v>203095.00000000003</v>
      </c>
    </row>
    <row r="47" spans="1:4" x14ac:dyDescent="0.25">
      <c r="A47" s="13">
        <v>30053</v>
      </c>
      <c r="B47" s="14">
        <v>3072067</v>
      </c>
      <c r="C47" s="15" t="s">
        <v>94</v>
      </c>
      <c r="D47" s="19">
        <v>146605</v>
      </c>
    </row>
    <row r="48" spans="1:4" x14ac:dyDescent="0.25">
      <c r="A48" s="13">
        <v>30054</v>
      </c>
      <c r="B48" s="14">
        <v>3072179</v>
      </c>
      <c r="C48" s="15" t="s">
        <v>97</v>
      </c>
      <c r="D48" s="19">
        <v>108600.00000000003</v>
      </c>
    </row>
    <row r="49" spans="1:4" x14ac:dyDescent="0.25">
      <c r="A49" s="13">
        <v>30056</v>
      </c>
      <c r="B49" s="14">
        <v>3072166</v>
      </c>
      <c r="C49" s="15" t="s">
        <v>35</v>
      </c>
      <c r="D49" s="19">
        <v>76665</v>
      </c>
    </row>
    <row r="50" spans="1:4" x14ac:dyDescent="0.25">
      <c r="A50" s="13">
        <v>30057</v>
      </c>
      <c r="B50" s="14">
        <v>3073510</v>
      </c>
      <c r="C50" s="15" t="s">
        <v>38</v>
      </c>
      <c r="D50" s="19">
        <v>57110</v>
      </c>
    </row>
    <row r="51" spans="1:4" x14ac:dyDescent="0.25">
      <c r="A51" s="13">
        <v>30058</v>
      </c>
      <c r="B51" s="14">
        <v>3072150</v>
      </c>
      <c r="C51" s="15" t="s">
        <v>49</v>
      </c>
      <c r="D51" s="19">
        <v>97840</v>
      </c>
    </row>
    <row r="52" spans="1:4" x14ac:dyDescent="0.25">
      <c r="A52" s="13">
        <v>30059</v>
      </c>
      <c r="B52" s="14">
        <v>3072173</v>
      </c>
      <c r="C52" s="15" t="s">
        <v>56</v>
      </c>
      <c r="D52" s="19">
        <v>169470</v>
      </c>
    </row>
    <row r="53" spans="1:4" x14ac:dyDescent="0.25">
      <c r="A53" s="13">
        <v>30060</v>
      </c>
      <c r="B53" s="14">
        <v>3072174</v>
      </c>
      <c r="C53" s="15" t="s">
        <v>57</v>
      </c>
      <c r="D53" s="19">
        <v>100769.99999999997</v>
      </c>
    </row>
    <row r="54" spans="1:4" x14ac:dyDescent="0.25">
      <c r="A54" s="13">
        <v>30061</v>
      </c>
      <c r="B54" s="14">
        <v>3073500</v>
      </c>
      <c r="C54" s="15" t="s">
        <v>62</v>
      </c>
      <c r="D54" s="19">
        <v>45039.999999999993</v>
      </c>
    </row>
    <row r="55" spans="1:4" x14ac:dyDescent="0.25">
      <c r="A55" s="13">
        <v>30062</v>
      </c>
      <c r="B55" s="14">
        <v>3072175</v>
      </c>
      <c r="C55" s="15" t="s">
        <v>67</v>
      </c>
      <c r="D55" s="19">
        <v>114290</v>
      </c>
    </row>
    <row r="56" spans="1:4" x14ac:dyDescent="0.25">
      <c r="A56" s="13">
        <v>30063</v>
      </c>
      <c r="B56" s="14">
        <v>3072125</v>
      </c>
      <c r="C56" s="15" t="s">
        <v>73</v>
      </c>
      <c r="D56" s="19">
        <v>229649.99999999994</v>
      </c>
    </row>
    <row r="57" spans="1:4" x14ac:dyDescent="0.25">
      <c r="A57" s="13">
        <v>30064</v>
      </c>
      <c r="B57" s="14">
        <v>3077014</v>
      </c>
      <c r="C57" s="15" t="s">
        <v>76</v>
      </c>
      <c r="D57" s="19">
        <v>22399.999999999996</v>
      </c>
    </row>
    <row r="58" spans="1:4" x14ac:dyDescent="0.25">
      <c r="A58" s="13">
        <v>30065</v>
      </c>
      <c r="B58" s="14">
        <v>3073506</v>
      </c>
      <c r="C58" s="15" t="s">
        <v>78</v>
      </c>
      <c r="D58" s="19">
        <v>73975</v>
      </c>
    </row>
    <row r="59" spans="1:4" x14ac:dyDescent="0.25">
      <c r="A59" s="13">
        <v>30066</v>
      </c>
      <c r="B59" s="14">
        <v>3073507</v>
      </c>
      <c r="C59" s="15" t="s">
        <v>81</v>
      </c>
      <c r="D59" s="19">
        <v>49765</v>
      </c>
    </row>
    <row r="60" spans="1:4" x14ac:dyDescent="0.25">
      <c r="A60" s="13">
        <v>30067</v>
      </c>
      <c r="B60" s="14">
        <v>3072059</v>
      </c>
      <c r="C60" s="15" t="s">
        <v>82</v>
      </c>
      <c r="D60" s="19">
        <v>151915</v>
      </c>
    </row>
    <row r="61" spans="1:4" x14ac:dyDescent="0.25">
      <c r="A61" s="13">
        <v>30068</v>
      </c>
      <c r="B61" s="14">
        <v>3072177</v>
      </c>
      <c r="C61" s="15" t="s">
        <v>86</v>
      </c>
      <c r="D61" s="19">
        <v>124739.99999999997</v>
      </c>
    </row>
    <row r="62" spans="1:4" x14ac:dyDescent="0.25">
      <c r="A62" s="13">
        <v>30069</v>
      </c>
      <c r="B62" s="14">
        <v>3072172</v>
      </c>
      <c r="C62" s="15" t="s">
        <v>96</v>
      </c>
      <c r="D62" s="19">
        <v>275725</v>
      </c>
    </row>
    <row r="63" spans="1:4" x14ac:dyDescent="0.25">
      <c r="A63" s="13">
        <v>30137</v>
      </c>
      <c r="B63" s="14">
        <v>3072058</v>
      </c>
      <c r="C63" s="15" t="s">
        <v>80</v>
      </c>
      <c r="D63" s="19">
        <v>213475.00000000006</v>
      </c>
    </row>
    <row r="64" spans="1:4" x14ac:dyDescent="0.25">
      <c r="A64" s="13">
        <v>30138</v>
      </c>
      <c r="B64" s="14">
        <v>3072186</v>
      </c>
      <c r="C64" s="15" t="s">
        <v>90</v>
      </c>
      <c r="D64" s="19">
        <v>103220.00000000001</v>
      </c>
    </row>
    <row r="65" spans="1:4" x14ac:dyDescent="0.25">
      <c r="A65" s="13">
        <v>30139</v>
      </c>
      <c r="B65" s="14">
        <v>3073504</v>
      </c>
      <c r="C65" s="15" t="s">
        <v>79</v>
      </c>
      <c r="D65" s="19">
        <v>43040</v>
      </c>
    </row>
    <row r="66" spans="1:4" x14ac:dyDescent="0.25">
      <c r="A66" s="13">
        <v>30140</v>
      </c>
      <c r="B66" s="14">
        <v>3073503</v>
      </c>
      <c r="C66" s="15" t="s">
        <v>69</v>
      </c>
      <c r="D66" s="19">
        <v>81355</v>
      </c>
    </row>
    <row r="67" spans="1:4" x14ac:dyDescent="0.25">
      <c r="A67" s="13">
        <v>30141</v>
      </c>
      <c r="B67" s="14">
        <v>3072115</v>
      </c>
      <c r="C67" s="15" t="s">
        <v>65</v>
      </c>
      <c r="D67" s="19">
        <v>95495</v>
      </c>
    </row>
    <row r="68" spans="1:4" x14ac:dyDescent="0.25">
      <c r="A68" s="13">
        <v>30142</v>
      </c>
      <c r="B68" s="14">
        <v>3072171</v>
      </c>
      <c r="C68" s="15" t="s">
        <v>53</v>
      </c>
      <c r="D68" s="19">
        <v>161710</v>
      </c>
    </row>
    <row r="69" spans="1:4" x14ac:dyDescent="0.25">
      <c r="A69" s="13">
        <v>30143</v>
      </c>
      <c r="B69" s="14">
        <v>3072163</v>
      </c>
      <c r="C69" s="15" t="s">
        <v>25</v>
      </c>
      <c r="D69" s="19">
        <v>140534.99999999997</v>
      </c>
    </row>
    <row r="70" spans="1:4" x14ac:dyDescent="0.25">
      <c r="A70" s="13">
        <v>30146</v>
      </c>
      <c r="B70" s="14">
        <v>3075201</v>
      </c>
      <c r="C70" s="17" t="s">
        <v>98</v>
      </c>
      <c r="D70" s="19">
        <v>40350</v>
      </c>
    </row>
    <row r="71" spans="1:4" x14ac:dyDescent="0.25">
      <c r="A71" s="13">
        <v>30147</v>
      </c>
      <c r="B71" s="14">
        <v>3075400</v>
      </c>
      <c r="C71" s="15" t="s">
        <v>20</v>
      </c>
      <c r="D71" s="19">
        <v>434004.99999999988</v>
      </c>
    </row>
    <row r="72" spans="1:4" x14ac:dyDescent="0.25">
      <c r="A72" s="13">
        <v>30148</v>
      </c>
      <c r="B72" s="14">
        <v>3074603</v>
      </c>
      <c r="C72" s="15" t="s">
        <v>22</v>
      </c>
      <c r="D72" s="19">
        <v>194044.99999999997</v>
      </c>
    </row>
    <row r="73" spans="1:4" x14ac:dyDescent="0.25">
      <c r="A73" s="13">
        <v>30150</v>
      </c>
      <c r="B73" s="14">
        <v>3075402</v>
      </c>
      <c r="C73" s="15" t="s">
        <v>39</v>
      </c>
      <c r="D73" s="19">
        <v>380525.00000000006</v>
      </c>
    </row>
    <row r="74" spans="1:4" x14ac:dyDescent="0.25">
      <c r="A74" s="13">
        <v>30151</v>
      </c>
      <c r="B74" s="14">
        <v>3075401</v>
      </c>
      <c r="C74" s="15" t="s">
        <v>46</v>
      </c>
      <c r="D74" s="19">
        <v>434975.00000000012</v>
      </c>
    </row>
    <row r="75" spans="1:4" x14ac:dyDescent="0.25">
      <c r="A75" s="13">
        <v>30152</v>
      </c>
      <c r="B75" s="14">
        <v>3075404</v>
      </c>
      <c r="C75" s="15" t="s">
        <v>66</v>
      </c>
      <c r="D75" s="19">
        <v>241925.00000000006</v>
      </c>
    </row>
    <row r="76" spans="1:4" x14ac:dyDescent="0.25">
      <c r="A76" s="13">
        <v>30246</v>
      </c>
      <c r="B76" s="14">
        <v>3073513</v>
      </c>
      <c r="C76" s="15" t="s">
        <v>24</v>
      </c>
      <c r="D76" s="19">
        <v>183849.99999999997</v>
      </c>
    </row>
    <row r="77" spans="1:4" x14ac:dyDescent="0.25">
      <c r="A77" s="13">
        <v>30418</v>
      </c>
      <c r="B77" s="14">
        <v>3073512</v>
      </c>
      <c r="C77" s="15" t="s">
        <v>63</v>
      </c>
      <c r="D77" s="19">
        <v>119705</v>
      </c>
    </row>
    <row r="78" spans="1:4" x14ac:dyDescent="0.25">
      <c r="A78" s="13">
        <v>30426</v>
      </c>
      <c r="B78" s="14">
        <v>3072000</v>
      </c>
      <c r="C78" s="15" t="s">
        <v>52</v>
      </c>
      <c r="D78" s="19">
        <v>84045</v>
      </c>
    </row>
    <row r="79" spans="1:4" x14ac:dyDescent="0.25">
      <c r="A79" s="13">
        <f>+VLOOKUP(B79,'[1]Payment File'!$A:$E,5,FALSE)</f>
        <v>30025</v>
      </c>
      <c r="B79" s="14">
        <v>3071002</v>
      </c>
      <c r="C79" s="15" t="s">
        <v>48</v>
      </c>
    </row>
  </sheetData>
  <customSheetViews>
    <customSheetView guid="{E2F69126-C024-4A8F-B517-A9611CF85189}" state="hidden">
      <selection activeCell="E81" sqref="E81"/>
      <pageMargins left="0.7" right="0.7" top="0.75" bottom="0.75" header="0.3" footer="0.3"/>
    </customSheetView>
    <customSheetView guid="{F87E13AA-3CC7-4D66-AB5C-1A2B1FDB0D57}" state="hidden" topLeftCell="A4">
      <selection sqref="A1:C78"/>
      <pageMargins left="0.7" right="0.7" top="0.75" bottom="0.75" header="0.3" footer="0.3"/>
    </customSheetView>
    <customSheetView guid="{DAB5ADB4-6AE6-4EFE-97BD-A90E2751CFE6}" state="hidden" topLeftCell="A67">
      <selection activeCell="Y99" sqref="Y99"/>
      <pageMargins left="0.7" right="0.7" top="0.75" bottom="0.75" header="0.3" footer="0.3"/>
    </customSheetView>
    <customSheetView guid="{43D0096F-F2EE-4E9D-8B2C-6283B2D8ABAE}" state="hidden" topLeftCell="A4">
      <selection sqref="A1:C7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79013-CF55-4FCF-BA22-0E45333EF0DB}">
  <dimension ref="A1:S109"/>
  <sheetViews>
    <sheetView workbookViewId="0">
      <pane ySplit="3" topLeftCell="A97" activePane="bottomLeft" state="frozen"/>
      <selection pane="bottomLeft" activeCell="B107" sqref="B107:B108"/>
    </sheetView>
  </sheetViews>
  <sheetFormatPr defaultRowHeight="15" x14ac:dyDescent="0.25"/>
  <cols>
    <col min="2" max="2" width="29.140625" bestFit="1" customWidth="1"/>
    <col min="3" max="3" width="10.85546875" bestFit="1" customWidth="1"/>
    <col min="4" max="4" width="15.7109375" style="116" customWidth="1"/>
    <col min="5" max="5" width="15.85546875" style="116" customWidth="1"/>
    <col min="6" max="6" width="19" style="116" customWidth="1"/>
    <col min="7" max="7" width="16.28515625" style="116" customWidth="1"/>
    <col min="8" max="10" width="11.5703125" style="116" customWidth="1"/>
    <col min="11" max="11" width="15.42578125" style="305" customWidth="1"/>
    <col min="12" max="12" width="12.42578125" style="116" bestFit="1" customWidth="1"/>
    <col min="13" max="13" width="11" style="116" bestFit="1" customWidth="1"/>
    <col min="14" max="14" width="13.42578125" style="116" bestFit="1" customWidth="1"/>
    <col min="15" max="15" width="13.42578125" bestFit="1" customWidth="1"/>
    <col min="18" max="18" width="13.42578125" style="295" bestFit="1" customWidth="1"/>
  </cols>
  <sheetData>
    <row r="1" spans="1:18" x14ac:dyDescent="0.25">
      <c r="A1" s="115" t="s">
        <v>322</v>
      </c>
      <c r="K1" s="305" t="s">
        <v>456</v>
      </c>
    </row>
    <row r="2" spans="1:18" x14ac:dyDescent="0.25">
      <c r="A2" t="s">
        <v>323</v>
      </c>
    </row>
    <row r="3" spans="1:18" s="117" customFormat="1" ht="35.65" customHeight="1" x14ac:dyDescent="0.25">
      <c r="D3" s="118" t="s">
        <v>324</v>
      </c>
      <c r="E3" s="118" t="s">
        <v>325</v>
      </c>
      <c r="F3" s="128" t="s">
        <v>326</v>
      </c>
      <c r="G3" s="128" t="s">
        <v>327</v>
      </c>
      <c r="H3" s="128" t="s">
        <v>328</v>
      </c>
      <c r="I3" s="128" t="s">
        <v>329</v>
      </c>
      <c r="J3" s="118" t="s">
        <v>330</v>
      </c>
      <c r="K3" s="306" t="s">
        <v>331</v>
      </c>
      <c r="L3" s="128" t="s">
        <v>332</v>
      </c>
      <c r="M3" s="128" t="s">
        <v>314</v>
      </c>
      <c r="N3" s="128" t="s">
        <v>315</v>
      </c>
      <c r="R3" s="309"/>
    </row>
    <row r="4" spans="1:18" x14ac:dyDescent="0.25">
      <c r="A4">
        <v>1</v>
      </c>
      <c r="B4" s="310">
        <f>A4+1</f>
        <v>2</v>
      </c>
      <c r="C4" s="310">
        <f t="shared" ref="C4:N4" si="0">B4+1</f>
        <v>3</v>
      </c>
      <c r="D4" s="310">
        <f t="shared" si="0"/>
        <v>4</v>
      </c>
      <c r="E4" s="310">
        <f t="shared" si="0"/>
        <v>5</v>
      </c>
      <c r="F4" s="310">
        <f t="shared" si="0"/>
        <v>6</v>
      </c>
      <c r="G4" s="310">
        <f t="shared" si="0"/>
        <v>7</v>
      </c>
      <c r="H4" s="310">
        <f t="shared" si="0"/>
        <v>8</v>
      </c>
      <c r="I4" s="310">
        <f t="shared" si="0"/>
        <v>9</v>
      </c>
      <c r="J4" s="310">
        <f t="shared" si="0"/>
        <v>10</v>
      </c>
      <c r="K4" s="310">
        <f t="shared" si="0"/>
        <v>11</v>
      </c>
      <c r="L4" s="310">
        <f t="shared" si="0"/>
        <v>12</v>
      </c>
      <c r="M4" s="310">
        <f t="shared" si="0"/>
        <v>13</v>
      </c>
      <c r="N4" s="310">
        <f t="shared" si="0"/>
        <v>14</v>
      </c>
    </row>
    <row r="5" spans="1:18" x14ac:dyDescent="0.25">
      <c r="A5" s="119">
        <v>3074007</v>
      </c>
      <c r="B5" s="120" t="s">
        <v>127</v>
      </c>
    </row>
    <row r="6" spans="1:18" x14ac:dyDescent="0.25">
      <c r="A6" s="121">
        <v>3076905</v>
      </c>
      <c r="B6" s="122" t="s">
        <v>11</v>
      </c>
    </row>
    <row r="7" spans="1:18" x14ac:dyDescent="0.25">
      <c r="A7" s="121">
        <v>3072161</v>
      </c>
      <c r="B7" s="122" t="s">
        <v>12</v>
      </c>
      <c r="C7">
        <v>30001</v>
      </c>
      <c r="F7" s="305">
        <v>411175.34000000008</v>
      </c>
      <c r="G7" s="116">
        <v>24583.739999999998</v>
      </c>
      <c r="H7" s="116">
        <v>7467</v>
      </c>
      <c r="I7" s="116">
        <v>2941.25</v>
      </c>
      <c r="J7" s="116">
        <v>6876.5625</v>
      </c>
      <c r="L7" s="116">
        <v>15447</v>
      </c>
      <c r="M7" s="116">
        <v>1002</v>
      </c>
      <c r="N7" s="116">
        <v>2832</v>
      </c>
    </row>
    <row r="8" spans="1:18" x14ac:dyDescent="0.25">
      <c r="A8" s="121">
        <v>3072004</v>
      </c>
      <c r="B8" s="122" t="s">
        <v>13</v>
      </c>
      <c r="F8" s="116">
        <v>0</v>
      </c>
      <c r="G8" s="116">
        <v>0</v>
      </c>
    </row>
    <row r="9" spans="1:18" x14ac:dyDescent="0.25">
      <c r="A9" s="121">
        <v>3072001</v>
      </c>
      <c r="B9" s="122" t="s">
        <v>14</v>
      </c>
      <c r="F9" s="116">
        <v>0</v>
      </c>
      <c r="G9" s="116">
        <v>0</v>
      </c>
    </row>
    <row r="10" spans="1:18" x14ac:dyDescent="0.25">
      <c r="A10" s="121">
        <v>3074002</v>
      </c>
      <c r="B10" s="122" t="s">
        <v>128</v>
      </c>
      <c r="F10" s="116">
        <v>0</v>
      </c>
      <c r="G10" s="116">
        <v>0</v>
      </c>
    </row>
    <row r="11" spans="1:18" x14ac:dyDescent="0.25">
      <c r="A11" s="121">
        <v>3072083</v>
      </c>
      <c r="B11" s="122" t="s">
        <v>15</v>
      </c>
      <c r="C11">
        <v>30002</v>
      </c>
      <c r="F11" s="305">
        <v>688706.47</v>
      </c>
      <c r="G11" s="116">
        <v>30123.75</v>
      </c>
      <c r="H11" s="116">
        <v>8037</v>
      </c>
      <c r="I11" s="116">
        <v>3104.5</v>
      </c>
      <c r="J11" s="116">
        <v>7090.3125</v>
      </c>
      <c r="L11" s="116">
        <v>24151</v>
      </c>
      <c r="M11" s="116">
        <v>1049</v>
      </c>
      <c r="N11" s="116">
        <v>2964</v>
      </c>
    </row>
    <row r="12" spans="1:18" x14ac:dyDescent="0.25">
      <c r="A12" s="121">
        <v>3077005</v>
      </c>
      <c r="B12" s="122" t="s">
        <v>16</v>
      </c>
      <c r="C12">
        <v>30003</v>
      </c>
      <c r="E12" s="116">
        <v>1116.28</v>
      </c>
      <c r="G12" s="116">
        <v>22408.739999999998</v>
      </c>
      <c r="I12" s="116">
        <v>5800</v>
      </c>
      <c r="J12" s="116">
        <v>17448.75</v>
      </c>
    </row>
    <row r="13" spans="1:18" x14ac:dyDescent="0.25">
      <c r="A13" s="121">
        <v>3072006</v>
      </c>
      <c r="B13" s="122" t="s">
        <v>17</v>
      </c>
      <c r="C13">
        <v>30004</v>
      </c>
      <c r="F13" s="305">
        <v>298182.25999999995</v>
      </c>
      <c r="G13" s="116">
        <v>16966.260000000002</v>
      </c>
      <c r="H13" s="116">
        <v>7083</v>
      </c>
      <c r="I13" s="116">
        <v>1921.25</v>
      </c>
      <c r="J13" s="116">
        <v>3526.875</v>
      </c>
      <c r="L13" s="116">
        <v>10738</v>
      </c>
      <c r="M13" s="116">
        <v>420</v>
      </c>
      <c r="N13" s="116">
        <v>1185</v>
      </c>
    </row>
    <row r="14" spans="1:18" x14ac:dyDescent="0.25">
      <c r="A14" s="121">
        <v>3072005</v>
      </c>
      <c r="B14" s="122" t="s">
        <v>18</v>
      </c>
      <c r="C14">
        <v>30005</v>
      </c>
      <c r="F14" s="305">
        <f>359153.52+C107</f>
        <v>489153.52</v>
      </c>
      <c r="G14" s="116">
        <v>33932.49</v>
      </c>
      <c r="H14" s="116">
        <v>7646</v>
      </c>
      <c r="I14" s="116">
        <v>3951.25</v>
      </c>
      <c r="J14" s="116">
        <v>9129.375</v>
      </c>
      <c r="L14" s="116">
        <v>14102</v>
      </c>
    </row>
    <row r="15" spans="1:18" x14ac:dyDescent="0.25">
      <c r="A15" s="121">
        <v>3072162</v>
      </c>
      <c r="B15" s="122" t="s">
        <v>19</v>
      </c>
      <c r="C15">
        <v>30006</v>
      </c>
      <c r="F15" s="305">
        <v>627750.40999999992</v>
      </c>
      <c r="G15" s="116">
        <v>31508.760000000002</v>
      </c>
      <c r="H15" s="116">
        <v>8092</v>
      </c>
      <c r="I15" s="116">
        <v>3081.25</v>
      </c>
      <c r="J15" s="116">
        <v>6682.5</v>
      </c>
      <c r="L15" s="116">
        <v>23408</v>
      </c>
      <c r="M15" s="116">
        <v>1282</v>
      </c>
      <c r="N15" s="116">
        <v>3622</v>
      </c>
    </row>
    <row r="16" spans="1:18" x14ac:dyDescent="0.25">
      <c r="A16" s="121">
        <v>3075400</v>
      </c>
      <c r="B16" s="122" t="s">
        <v>20</v>
      </c>
      <c r="C16">
        <v>30147</v>
      </c>
      <c r="D16" s="116">
        <v>5040</v>
      </c>
      <c r="E16" s="116">
        <v>2178.7600000000002</v>
      </c>
      <c r="F16" s="305">
        <v>3144592.07</v>
      </c>
      <c r="G16" s="116">
        <v>127803.75</v>
      </c>
      <c r="I16" s="116">
        <v>17835</v>
      </c>
      <c r="J16" s="116">
        <v>40888.125</v>
      </c>
      <c r="K16" s="305">
        <v>431524</v>
      </c>
      <c r="L16" s="116">
        <v>128213</v>
      </c>
      <c r="M16" s="116">
        <v>8116</v>
      </c>
      <c r="N16" s="116">
        <v>22931</v>
      </c>
    </row>
    <row r="17" spans="1:14" x14ac:dyDescent="0.25">
      <c r="A17" s="121">
        <v>3072185</v>
      </c>
      <c r="B17" s="122" t="s">
        <v>21</v>
      </c>
      <c r="F17" s="116">
        <v>0</v>
      </c>
      <c r="G17" s="116">
        <v>0</v>
      </c>
    </row>
    <row r="18" spans="1:14" x14ac:dyDescent="0.25">
      <c r="A18" s="121">
        <v>3074603</v>
      </c>
      <c r="B18" s="122" t="s">
        <v>22</v>
      </c>
      <c r="C18">
        <v>30148</v>
      </c>
      <c r="D18" s="116">
        <v>11664</v>
      </c>
      <c r="E18" s="116">
        <v>2378.2600000000002</v>
      </c>
      <c r="F18" s="305">
        <v>3174591.0700000003</v>
      </c>
      <c r="G18" s="116">
        <v>46541.25</v>
      </c>
      <c r="I18" s="116">
        <v>7322.5</v>
      </c>
      <c r="J18" s="116">
        <v>16891.875</v>
      </c>
      <c r="K18" s="305">
        <v>775396</v>
      </c>
      <c r="L18" s="116">
        <v>125488</v>
      </c>
      <c r="M18" s="116">
        <v>15415</v>
      </c>
      <c r="N18" s="116">
        <v>43553</v>
      </c>
    </row>
    <row r="19" spans="1:14" x14ac:dyDescent="0.25">
      <c r="A19" s="121">
        <v>3077007</v>
      </c>
      <c r="B19" s="122" t="s">
        <v>23</v>
      </c>
      <c r="C19">
        <v>30008</v>
      </c>
      <c r="F19" s="116">
        <v>0</v>
      </c>
      <c r="G19" s="116">
        <v>23544.989999999998</v>
      </c>
      <c r="H19" s="116">
        <v>7292</v>
      </c>
      <c r="I19" s="116">
        <v>4132</v>
      </c>
      <c r="J19" s="116">
        <v>12249.375</v>
      </c>
    </row>
    <row r="20" spans="1:14" x14ac:dyDescent="0.25">
      <c r="A20" s="121">
        <v>3073513</v>
      </c>
      <c r="B20" s="122" t="s">
        <v>24</v>
      </c>
      <c r="C20">
        <v>30246</v>
      </c>
      <c r="F20" s="305">
        <v>1287864.96</v>
      </c>
      <c r="G20" s="116">
        <v>52629.990000000005</v>
      </c>
      <c r="H20" s="116">
        <v>9658</v>
      </c>
      <c r="I20" s="116">
        <v>5473.75</v>
      </c>
      <c r="J20" s="116">
        <v>11998.125</v>
      </c>
      <c r="L20" s="116">
        <v>47657</v>
      </c>
      <c r="M20" s="116">
        <v>1469</v>
      </c>
      <c r="N20" s="116">
        <v>4149</v>
      </c>
    </row>
    <row r="21" spans="1:14" x14ac:dyDescent="0.25">
      <c r="A21" s="121">
        <v>3072163</v>
      </c>
      <c r="B21" s="122" t="s">
        <v>25</v>
      </c>
      <c r="C21">
        <v>30143</v>
      </c>
      <c r="F21" s="305">
        <v>728016.68</v>
      </c>
      <c r="G21" s="116">
        <v>46397.49</v>
      </c>
      <c r="H21" s="116">
        <v>8208</v>
      </c>
      <c r="I21" s="116">
        <v>4567.5</v>
      </c>
      <c r="J21" s="116">
        <v>9753.75</v>
      </c>
      <c r="L21" s="116">
        <v>27015</v>
      </c>
      <c r="M21" s="116">
        <v>1002</v>
      </c>
      <c r="N21" s="116">
        <v>2832</v>
      </c>
    </row>
    <row r="22" spans="1:14" x14ac:dyDescent="0.25">
      <c r="A22" s="121">
        <v>3072088</v>
      </c>
      <c r="B22" s="122" t="s">
        <v>26</v>
      </c>
      <c r="C22">
        <v>30009</v>
      </c>
      <c r="F22" s="305">
        <v>673418.36</v>
      </c>
      <c r="G22" s="116">
        <v>42935.01</v>
      </c>
      <c r="H22" s="116">
        <v>8083</v>
      </c>
      <c r="I22" s="116">
        <v>4591</v>
      </c>
      <c r="J22" s="116">
        <v>10524.375</v>
      </c>
      <c r="L22" s="116">
        <v>24937</v>
      </c>
      <c r="M22" s="116">
        <v>1002</v>
      </c>
      <c r="N22" s="116">
        <v>2832</v>
      </c>
    </row>
    <row r="23" spans="1:14" x14ac:dyDescent="0.25">
      <c r="A23" s="121">
        <v>3072164</v>
      </c>
      <c r="B23" s="122" t="s">
        <v>27</v>
      </c>
      <c r="C23">
        <v>30010</v>
      </c>
      <c r="F23" s="305">
        <v>655062.7300000001</v>
      </c>
      <c r="G23" s="116">
        <v>39818.76</v>
      </c>
      <c r="H23" s="116">
        <v>8087</v>
      </c>
      <c r="I23" s="116">
        <v>4096.25</v>
      </c>
      <c r="J23" s="116">
        <v>8842.5</v>
      </c>
      <c r="L23" s="116">
        <v>24303</v>
      </c>
      <c r="M23" s="116">
        <v>1119</v>
      </c>
      <c r="N23" s="116">
        <v>3161</v>
      </c>
    </row>
    <row r="24" spans="1:14" x14ac:dyDescent="0.25">
      <c r="A24" s="121">
        <v>3072165</v>
      </c>
      <c r="B24" s="122" t="s">
        <v>28</v>
      </c>
      <c r="C24">
        <v>30011</v>
      </c>
      <c r="F24" s="305">
        <v>690790.28999999992</v>
      </c>
      <c r="G24" s="116">
        <v>53322.509999999995</v>
      </c>
      <c r="H24" s="116">
        <v>8104</v>
      </c>
      <c r="I24" s="116">
        <v>4821.25</v>
      </c>
      <c r="J24" s="116">
        <v>10665</v>
      </c>
      <c r="L24" s="116">
        <v>26959</v>
      </c>
      <c r="M24" s="116">
        <v>746</v>
      </c>
      <c r="N24" s="116">
        <v>2108</v>
      </c>
    </row>
    <row r="25" spans="1:14" x14ac:dyDescent="0.25">
      <c r="A25" s="121">
        <v>3074030</v>
      </c>
      <c r="B25" s="122" t="s">
        <v>29</v>
      </c>
      <c r="F25" s="116">
        <v>0</v>
      </c>
      <c r="G25" s="116">
        <v>0</v>
      </c>
    </row>
    <row r="26" spans="1:14" x14ac:dyDescent="0.25">
      <c r="A26" s="121">
        <v>3072012</v>
      </c>
      <c r="B26" s="122" t="s">
        <v>30</v>
      </c>
      <c r="F26" s="116">
        <v>0</v>
      </c>
      <c r="G26" s="116">
        <v>0</v>
      </c>
    </row>
    <row r="27" spans="1:14" x14ac:dyDescent="0.25">
      <c r="A27" s="121">
        <v>3072011</v>
      </c>
      <c r="B27" s="122" t="s">
        <v>31</v>
      </c>
      <c r="F27" s="116">
        <v>0</v>
      </c>
      <c r="G27" s="116">
        <v>0</v>
      </c>
    </row>
    <row r="28" spans="1:14" x14ac:dyDescent="0.25">
      <c r="A28" s="121">
        <v>3072092</v>
      </c>
      <c r="B28" s="122" t="s">
        <v>32</v>
      </c>
      <c r="C28">
        <v>30013</v>
      </c>
      <c r="F28" s="305">
        <v>589794.54</v>
      </c>
      <c r="G28" s="116">
        <v>36356.25</v>
      </c>
      <c r="H28" s="116">
        <v>7825</v>
      </c>
      <c r="I28" s="116">
        <v>3915</v>
      </c>
      <c r="J28" s="116">
        <v>8673.75</v>
      </c>
      <c r="L28" s="116">
        <v>20928</v>
      </c>
      <c r="M28" s="116">
        <v>653</v>
      </c>
      <c r="N28" s="116">
        <v>1844</v>
      </c>
    </row>
    <row r="29" spans="1:14" x14ac:dyDescent="0.25">
      <c r="A29" s="121">
        <v>3072094</v>
      </c>
      <c r="B29" s="122" t="s">
        <v>33</v>
      </c>
      <c r="C29">
        <v>30014</v>
      </c>
      <c r="F29" s="305">
        <v>600301.96000000008</v>
      </c>
      <c r="G29" s="116">
        <v>39472.5</v>
      </c>
      <c r="H29" s="116">
        <v>7875</v>
      </c>
      <c r="I29" s="116">
        <v>4447.5</v>
      </c>
      <c r="J29" s="116">
        <v>9543.75</v>
      </c>
      <c r="L29" s="116">
        <v>21839</v>
      </c>
      <c r="M29" s="116">
        <v>816</v>
      </c>
      <c r="N29" s="116">
        <v>2305</v>
      </c>
    </row>
    <row r="30" spans="1:14" x14ac:dyDescent="0.25">
      <c r="A30" s="121">
        <v>3075403</v>
      </c>
      <c r="B30" s="122" t="s">
        <v>34</v>
      </c>
      <c r="F30" s="116">
        <v>0</v>
      </c>
      <c r="G30" s="116">
        <v>0</v>
      </c>
    </row>
    <row r="31" spans="1:14" x14ac:dyDescent="0.25">
      <c r="A31" s="121">
        <v>3072166</v>
      </c>
      <c r="B31" s="122" t="s">
        <v>35</v>
      </c>
      <c r="C31">
        <v>30056</v>
      </c>
      <c r="F31" s="305">
        <v>619036.44999999995</v>
      </c>
      <c r="G31" s="116">
        <v>16273.74</v>
      </c>
      <c r="H31" s="116">
        <v>8096</v>
      </c>
      <c r="I31" s="116">
        <v>1450</v>
      </c>
      <c r="J31" s="116">
        <v>3071.25</v>
      </c>
      <c r="L31" s="116">
        <v>21976</v>
      </c>
      <c r="M31" s="116">
        <v>1632</v>
      </c>
      <c r="N31" s="116">
        <v>4610</v>
      </c>
    </row>
    <row r="32" spans="1:14" x14ac:dyDescent="0.25">
      <c r="A32" s="121">
        <v>3074001</v>
      </c>
      <c r="B32" s="122" t="s">
        <v>36</v>
      </c>
      <c r="F32" s="116">
        <v>0</v>
      </c>
      <c r="G32" s="116">
        <v>0</v>
      </c>
    </row>
    <row r="33" spans="1:14" x14ac:dyDescent="0.25">
      <c r="A33" s="121">
        <v>3072022</v>
      </c>
      <c r="B33" s="122" t="s">
        <v>37</v>
      </c>
      <c r="C33">
        <v>30015</v>
      </c>
      <c r="F33" s="305">
        <v>384518.71</v>
      </c>
      <c r="G33" s="116">
        <v>35663.760000000002</v>
      </c>
      <c r="H33" s="116">
        <v>7450</v>
      </c>
      <c r="I33" s="116">
        <v>3153.75</v>
      </c>
      <c r="J33" s="116">
        <v>6142.5</v>
      </c>
      <c r="L33" s="116">
        <v>15002</v>
      </c>
    </row>
    <row r="34" spans="1:14" x14ac:dyDescent="0.25">
      <c r="A34" s="121">
        <v>3073510</v>
      </c>
      <c r="B34" s="122" t="s">
        <v>38</v>
      </c>
      <c r="C34">
        <v>30057</v>
      </c>
      <c r="F34" s="305">
        <v>638029.4</v>
      </c>
      <c r="G34" s="116">
        <v>19043.760000000002</v>
      </c>
      <c r="H34" s="116">
        <v>8162</v>
      </c>
      <c r="I34" s="116">
        <v>1776.25</v>
      </c>
      <c r="J34" s="116">
        <v>3780</v>
      </c>
      <c r="L34" s="116">
        <v>22921</v>
      </c>
      <c r="M34" s="116">
        <v>723</v>
      </c>
      <c r="N34" s="116">
        <v>2042</v>
      </c>
    </row>
    <row r="35" spans="1:14" x14ac:dyDescent="0.25">
      <c r="A35" s="121">
        <v>3075402</v>
      </c>
      <c r="B35" s="122" t="s">
        <v>39</v>
      </c>
      <c r="C35">
        <v>30150</v>
      </c>
      <c r="D35" s="116">
        <v>6335</v>
      </c>
      <c r="E35" s="116">
        <v>1956.46</v>
      </c>
      <c r="F35" s="305">
        <v>2503158.12</v>
      </c>
      <c r="G35" s="116">
        <v>90866.25</v>
      </c>
      <c r="I35" s="116">
        <v>13920</v>
      </c>
      <c r="J35" s="116">
        <v>31961.25</v>
      </c>
      <c r="K35" s="305">
        <v>446483</v>
      </c>
      <c r="L35" s="116">
        <v>101906</v>
      </c>
      <c r="M35" s="116">
        <v>8293</v>
      </c>
      <c r="N35" s="116">
        <v>23432</v>
      </c>
    </row>
    <row r="36" spans="1:14" x14ac:dyDescent="0.25">
      <c r="A36" s="121">
        <v>3074036</v>
      </c>
      <c r="B36" s="122" t="s">
        <v>40</v>
      </c>
      <c r="C36">
        <v>30016</v>
      </c>
      <c r="D36" s="116">
        <v>8760</v>
      </c>
      <c r="E36" s="116">
        <v>2094.3999999999996</v>
      </c>
      <c r="F36" s="305">
        <v>2551321.6100000003</v>
      </c>
      <c r="G36" s="116">
        <v>53682.509999999995</v>
      </c>
      <c r="I36" s="116">
        <v>8746.5</v>
      </c>
      <c r="J36" s="116">
        <v>20084.0625</v>
      </c>
      <c r="K36" s="305">
        <v>527294</v>
      </c>
      <c r="L36" s="116">
        <v>104542</v>
      </c>
      <c r="M36" s="116">
        <v>10388</v>
      </c>
      <c r="N36" s="116">
        <v>29350</v>
      </c>
    </row>
    <row r="37" spans="1:14" x14ac:dyDescent="0.25">
      <c r="A37" s="121">
        <v>3074031</v>
      </c>
      <c r="B37" s="122" t="s">
        <v>41</v>
      </c>
      <c r="F37" s="116">
        <v>0</v>
      </c>
      <c r="G37" s="116">
        <v>0</v>
      </c>
    </row>
    <row r="38" spans="1:14" x14ac:dyDescent="0.25">
      <c r="A38" s="121">
        <v>3072180</v>
      </c>
      <c r="B38" s="122" t="s">
        <v>42</v>
      </c>
      <c r="C38">
        <v>30018</v>
      </c>
      <c r="F38" s="305">
        <v>1083532.03</v>
      </c>
      <c r="G38" s="116">
        <v>59555.009999999995</v>
      </c>
      <c r="H38" s="116">
        <v>8871</v>
      </c>
      <c r="I38" s="116">
        <v>5763.75</v>
      </c>
      <c r="J38" s="116">
        <v>12453.75</v>
      </c>
      <c r="L38" s="116">
        <v>37759</v>
      </c>
      <c r="M38" s="116">
        <v>1678</v>
      </c>
      <c r="N38" s="116">
        <v>4742</v>
      </c>
    </row>
    <row r="39" spans="1:14" x14ac:dyDescent="0.25">
      <c r="A39" s="121">
        <v>3072167</v>
      </c>
      <c r="B39" s="122" t="s">
        <v>43</v>
      </c>
      <c r="C39">
        <v>30019</v>
      </c>
      <c r="F39" s="305">
        <v>1212443.6200000001</v>
      </c>
      <c r="G39" s="116">
        <v>24930</v>
      </c>
      <c r="H39" s="116">
        <v>9650</v>
      </c>
      <c r="I39" s="116">
        <v>2501.25</v>
      </c>
      <c r="J39" s="116">
        <v>5720.625</v>
      </c>
      <c r="L39" s="116">
        <v>46611</v>
      </c>
      <c r="M39" s="116">
        <v>3124</v>
      </c>
      <c r="N39" s="116">
        <v>8825</v>
      </c>
    </row>
    <row r="40" spans="1:14" x14ac:dyDescent="0.25">
      <c r="A40" s="121">
        <v>3072168</v>
      </c>
      <c r="B40" s="122" t="s">
        <v>44</v>
      </c>
      <c r="C40">
        <v>30020</v>
      </c>
      <c r="F40" s="305">
        <v>1499944.49</v>
      </c>
      <c r="G40" s="116">
        <v>103875</v>
      </c>
      <c r="H40" s="116">
        <v>9662</v>
      </c>
      <c r="I40" s="116">
        <v>11307.25</v>
      </c>
      <c r="J40" s="116">
        <v>24268.125</v>
      </c>
      <c r="L40" s="116">
        <v>53350</v>
      </c>
      <c r="M40" s="116">
        <v>1841</v>
      </c>
      <c r="N40" s="116">
        <v>5203</v>
      </c>
    </row>
    <row r="41" spans="1:14" x14ac:dyDescent="0.25">
      <c r="A41" s="121">
        <v>3072187</v>
      </c>
      <c r="B41" s="122" t="s">
        <v>45</v>
      </c>
      <c r="C41">
        <v>30022</v>
      </c>
      <c r="F41" s="305">
        <v>1121640.48</v>
      </c>
      <c r="G41" s="116">
        <v>61286.25</v>
      </c>
      <c r="H41" s="116">
        <v>9137</v>
      </c>
      <c r="I41" s="116">
        <v>6090</v>
      </c>
      <c r="J41" s="116">
        <v>13533.75</v>
      </c>
      <c r="L41" s="116">
        <v>42430</v>
      </c>
      <c r="M41" s="116">
        <v>1608</v>
      </c>
      <c r="N41" s="116">
        <v>4544</v>
      </c>
    </row>
    <row r="42" spans="1:14" x14ac:dyDescent="0.25">
      <c r="A42" s="121">
        <v>3075401</v>
      </c>
      <c r="B42" s="122" t="s">
        <v>46</v>
      </c>
      <c r="C42">
        <v>30151</v>
      </c>
      <c r="D42" s="116">
        <v>12251</v>
      </c>
      <c r="E42" s="116">
        <v>2227.7799999999997</v>
      </c>
      <c r="F42" s="305">
        <v>3389566.6</v>
      </c>
      <c r="G42" s="116">
        <v>111797.49</v>
      </c>
      <c r="I42" s="116">
        <v>15890.75</v>
      </c>
      <c r="J42" s="116">
        <v>36520.3125</v>
      </c>
      <c r="K42" s="305">
        <v>904037</v>
      </c>
      <c r="L42" s="116">
        <v>135687</v>
      </c>
      <c r="M42" s="116">
        <v>17462</v>
      </c>
      <c r="N42" s="116">
        <v>49339</v>
      </c>
    </row>
    <row r="43" spans="1:14" x14ac:dyDescent="0.25">
      <c r="A43" s="121">
        <v>3072169</v>
      </c>
      <c r="B43" s="122" t="s">
        <v>47</v>
      </c>
      <c r="C43">
        <v>30024</v>
      </c>
      <c r="F43" s="305">
        <v>925265.3</v>
      </c>
      <c r="G43" s="116">
        <v>41203.74</v>
      </c>
      <c r="H43" s="116">
        <v>8658</v>
      </c>
      <c r="I43" s="116">
        <v>3951.25</v>
      </c>
      <c r="J43" s="116">
        <v>8842.5</v>
      </c>
      <c r="L43" s="116">
        <v>32439</v>
      </c>
      <c r="M43" s="116">
        <v>1002</v>
      </c>
      <c r="N43" s="116">
        <v>2832</v>
      </c>
    </row>
    <row r="44" spans="1:14" x14ac:dyDescent="0.25">
      <c r="A44" s="121">
        <v>3072150</v>
      </c>
      <c r="B44" s="122" t="s">
        <v>49</v>
      </c>
      <c r="C44">
        <v>30058</v>
      </c>
      <c r="F44" s="305">
        <v>692824.14999999991</v>
      </c>
      <c r="G44" s="116">
        <v>33586.26</v>
      </c>
      <c r="H44" s="116">
        <v>8162</v>
      </c>
      <c r="I44" s="116">
        <v>3262.5</v>
      </c>
      <c r="J44" s="116">
        <v>7053.75</v>
      </c>
      <c r="L44" s="116">
        <v>25390</v>
      </c>
      <c r="M44" s="116">
        <v>1608</v>
      </c>
      <c r="N44" s="116">
        <v>4544</v>
      </c>
    </row>
    <row r="45" spans="1:14" x14ac:dyDescent="0.25">
      <c r="A45" s="121">
        <v>3072170</v>
      </c>
      <c r="B45" s="122" t="s">
        <v>50</v>
      </c>
      <c r="C45">
        <v>30027</v>
      </c>
      <c r="F45" s="305">
        <v>671337.69</v>
      </c>
      <c r="G45" s="116">
        <v>45358.74</v>
      </c>
      <c r="H45" s="116">
        <v>8008</v>
      </c>
      <c r="I45" s="116">
        <v>4205</v>
      </c>
      <c r="J45" s="116">
        <v>9382.5</v>
      </c>
      <c r="L45" s="116">
        <v>24456</v>
      </c>
      <c r="M45" s="116">
        <v>862</v>
      </c>
      <c r="N45" s="116">
        <v>2437</v>
      </c>
    </row>
    <row r="46" spans="1:14" x14ac:dyDescent="0.25">
      <c r="A46" s="121">
        <v>3072151</v>
      </c>
      <c r="B46" s="122" t="s">
        <v>51</v>
      </c>
      <c r="C46">
        <v>30028</v>
      </c>
      <c r="F46" s="305">
        <f>693973.7+C108</f>
        <v>1047160.3199999999</v>
      </c>
      <c r="G46" s="116">
        <v>35663.760000000002</v>
      </c>
      <c r="H46" s="116">
        <v>8517</v>
      </c>
      <c r="I46" s="116">
        <v>4241.25</v>
      </c>
      <c r="J46" s="116">
        <v>9382.5</v>
      </c>
      <c r="L46" s="116">
        <v>26765</v>
      </c>
      <c r="M46" s="116">
        <v>606</v>
      </c>
      <c r="N46" s="116">
        <v>1712</v>
      </c>
    </row>
    <row r="47" spans="1:14" x14ac:dyDescent="0.25">
      <c r="A47" s="121">
        <v>3072000</v>
      </c>
      <c r="B47" s="122" t="s">
        <v>52</v>
      </c>
      <c r="C47">
        <v>30426</v>
      </c>
      <c r="F47" s="305">
        <v>647608.9</v>
      </c>
      <c r="G47" s="116">
        <v>18351.239999999998</v>
      </c>
      <c r="H47" s="116">
        <v>8250</v>
      </c>
      <c r="I47" s="116">
        <v>2320</v>
      </c>
      <c r="J47" s="116">
        <v>4944.375</v>
      </c>
      <c r="L47" s="116">
        <v>23501</v>
      </c>
      <c r="M47" s="116">
        <v>746</v>
      </c>
      <c r="N47" s="116">
        <v>2108</v>
      </c>
    </row>
    <row r="48" spans="1:14" x14ac:dyDescent="0.25">
      <c r="A48" s="121">
        <v>3072171</v>
      </c>
      <c r="B48" s="122" t="s">
        <v>53</v>
      </c>
      <c r="C48">
        <v>30142</v>
      </c>
      <c r="F48" s="305">
        <v>1123021.4700000002</v>
      </c>
      <c r="G48" s="116">
        <v>47436.24</v>
      </c>
      <c r="H48" s="116">
        <v>9467</v>
      </c>
      <c r="I48" s="116">
        <v>4458.75</v>
      </c>
      <c r="J48" s="116">
        <v>9838.125</v>
      </c>
      <c r="L48" s="116">
        <v>41094</v>
      </c>
      <c r="M48" s="116">
        <v>1538</v>
      </c>
      <c r="N48" s="116">
        <v>4347</v>
      </c>
    </row>
    <row r="49" spans="1:14" x14ac:dyDescent="0.25">
      <c r="A49" s="121">
        <v>3077012</v>
      </c>
      <c r="B49" s="122" t="s">
        <v>54</v>
      </c>
      <c r="C49">
        <v>30029</v>
      </c>
      <c r="E49" s="116">
        <v>1064.98</v>
      </c>
      <c r="G49" s="116">
        <v>16636.260000000002</v>
      </c>
      <c r="H49" s="116">
        <v>6821</v>
      </c>
      <c r="I49" s="116">
        <v>3697.5</v>
      </c>
      <c r="J49" s="116">
        <v>10839.375</v>
      </c>
    </row>
    <row r="50" spans="1:14" x14ac:dyDescent="0.25">
      <c r="A50" s="121">
        <v>3072153</v>
      </c>
      <c r="B50" s="122" t="s">
        <v>55</v>
      </c>
      <c r="C50">
        <v>30030</v>
      </c>
      <c r="F50" s="305">
        <v>671457.05999999994</v>
      </c>
      <c r="G50" s="116">
        <v>53668.740000000005</v>
      </c>
      <c r="H50" s="116">
        <v>7808</v>
      </c>
      <c r="I50" s="116">
        <v>5111.25</v>
      </c>
      <c r="J50" s="116">
        <v>10378.125</v>
      </c>
      <c r="L50" s="116">
        <v>25341</v>
      </c>
      <c r="M50" s="116">
        <v>583</v>
      </c>
      <c r="N50" s="116">
        <v>1647</v>
      </c>
    </row>
    <row r="51" spans="1:14" x14ac:dyDescent="0.25">
      <c r="A51" s="121">
        <v>3072173</v>
      </c>
      <c r="B51" s="122" t="s">
        <v>56</v>
      </c>
      <c r="C51">
        <v>30059</v>
      </c>
      <c r="F51" s="305">
        <v>925409.27</v>
      </c>
      <c r="G51" s="116">
        <v>55746.240000000005</v>
      </c>
      <c r="H51" s="116">
        <v>8750</v>
      </c>
      <c r="I51" s="116">
        <v>5582.5</v>
      </c>
      <c r="J51" s="116">
        <v>12166.875</v>
      </c>
      <c r="L51" s="116">
        <v>34540</v>
      </c>
      <c r="M51" s="116">
        <v>1329</v>
      </c>
      <c r="N51" s="116">
        <v>3754</v>
      </c>
    </row>
    <row r="52" spans="1:14" x14ac:dyDescent="0.25">
      <c r="A52" s="121">
        <v>3072174</v>
      </c>
      <c r="B52" s="122" t="s">
        <v>57</v>
      </c>
      <c r="C52">
        <v>30060</v>
      </c>
      <c r="F52" s="305">
        <v>903829.26000000013</v>
      </c>
      <c r="G52" s="116">
        <v>20428.739999999998</v>
      </c>
      <c r="H52" s="116">
        <v>8875</v>
      </c>
      <c r="I52" s="116">
        <v>2283.75</v>
      </c>
      <c r="J52" s="116">
        <v>4944.375</v>
      </c>
      <c r="L52" s="116">
        <v>33815</v>
      </c>
      <c r="M52" s="116">
        <v>1212</v>
      </c>
      <c r="N52" s="116">
        <v>3425</v>
      </c>
    </row>
    <row r="53" spans="1:14" x14ac:dyDescent="0.25">
      <c r="A53" s="121">
        <v>3077010</v>
      </c>
      <c r="B53" s="122" t="s">
        <v>58</v>
      </c>
      <c r="C53">
        <v>30031</v>
      </c>
      <c r="F53" s="116">
        <v>0</v>
      </c>
      <c r="G53" s="116">
        <v>17312.489999999998</v>
      </c>
      <c r="H53" s="116">
        <v>7183</v>
      </c>
      <c r="I53" s="116">
        <v>3117.5</v>
      </c>
      <c r="J53" s="116">
        <v>8239.6875</v>
      </c>
    </row>
    <row r="54" spans="1:14" x14ac:dyDescent="0.25">
      <c r="A54" s="121">
        <v>3072076</v>
      </c>
      <c r="B54" s="122" t="s">
        <v>60</v>
      </c>
      <c r="C54">
        <v>30033</v>
      </c>
      <c r="F54" s="305">
        <v>662186.21</v>
      </c>
      <c r="G54" s="116">
        <v>42242.49</v>
      </c>
      <c r="H54" s="116">
        <v>7954</v>
      </c>
      <c r="I54" s="116">
        <v>4350</v>
      </c>
      <c r="J54" s="116">
        <v>9551.25</v>
      </c>
      <c r="L54" s="116">
        <v>25019</v>
      </c>
      <c r="M54" s="116">
        <v>862</v>
      </c>
      <c r="N54" s="116">
        <v>2437</v>
      </c>
    </row>
    <row r="55" spans="1:14" x14ac:dyDescent="0.25">
      <c r="A55" s="121">
        <v>3072182</v>
      </c>
      <c r="B55" s="122" t="s">
        <v>61</v>
      </c>
      <c r="C55">
        <v>30034</v>
      </c>
      <c r="F55" s="305">
        <v>936982.94000000006</v>
      </c>
      <c r="G55" s="116">
        <v>34278.75</v>
      </c>
      <c r="H55" s="116">
        <v>8896</v>
      </c>
      <c r="I55" s="116">
        <v>3443.75</v>
      </c>
      <c r="J55" s="116">
        <v>7509.375</v>
      </c>
      <c r="L55" s="116">
        <v>35070</v>
      </c>
      <c r="M55" s="116">
        <v>1212</v>
      </c>
      <c r="N55" s="116">
        <v>3425</v>
      </c>
    </row>
    <row r="56" spans="1:14" x14ac:dyDescent="0.25">
      <c r="A56" s="121">
        <v>3073500</v>
      </c>
      <c r="B56" s="122" t="s">
        <v>62</v>
      </c>
      <c r="C56">
        <v>30061</v>
      </c>
      <c r="F56" s="305">
        <v>587774.49</v>
      </c>
      <c r="G56" s="116">
        <v>12465</v>
      </c>
      <c r="H56" s="116">
        <v>8017</v>
      </c>
      <c r="I56" s="116">
        <v>1051.25</v>
      </c>
      <c r="J56" s="116">
        <v>2446.875</v>
      </c>
      <c r="L56" s="116">
        <v>21337</v>
      </c>
      <c r="M56" s="116">
        <v>490</v>
      </c>
      <c r="N56" s="116">
        <v>1383</v>
      </c>
    </row>
    <row r="57" spans="1:14" x14ac:dyDescent="0.25">
      <c r="A57" s="121">
        <v>3073512</v>
      </c>
      <c r="B57" s="122" t="s">
        <v>141</v>
      </c>
      <c r="C57">
        <v>30418</v>
      </c>
      <c r="F57" s="305">
        <v>658718.87</v>
      </c>
      <c r="G57" s="116">
        <v>36356.25</v>
      </c>
      <c r="H57" s="116">
        <v>8104</v>
      </c>
      <c r="I57" s="116">
        <v>3190</v>
      </c>
      <c r="J57" s="116">
        <v>7306.875</v>
      </c>
      <c r="L57" s="116">
        <v>24675</v>
      </c>
      <c r="M57" s="116">
        <v>1002</v>
      </c>
      <c r="N57" s="116">
        <v>2832</v>
      </c>
    </row>
    <row r="58" spans="1:14" x14ac:dyDescent="0.25">
      <c r="A58" s="121">
        <v>3072046</v>
      </c>
      <c r="B58" s="122" t="s">
        <v>64</v>
      </c>
      <c r="C58">
        <v>30035</v>
      </c>
      <c r="F58" s="305">
        <v>908574.82</v>
      </c>
      <c r="G58" s="116">
        <v>38433.75</v>
      </c>
      <c r="H58" s="116">
        <v>8846</v>
      </c>
      <c r="I58" s="116">
        <v>3915</v>
      </c>
      <c r="J58" s="116">
        <v>8133.75</v>
      </c>
      <c r="L58" s="116">
        <v>34456</v>
      </c>
      <c r="M58" s="116">
        <v>1235</v>
      </c>
      <c r="N58" s="116">
        <v>3491</v>
      </c>
    </row>
    <row r="59" spans="1:14" x14ac:dyDescent="0.25">
      <c r="A59" s="121">
        <v>3072115</v>
      </c>
      <c r="B59" s="122" t="s">
        <v>65</v>
      </c>
      <c r="C59">
        <v>30141</v>
      </c>
      <c r="F59" s="305">
        <v>663365.74</v>
      </c>
      <c r="G59" s="116">
        <v>33932.49</v>
      </c>
      <c r="H59" s="116">
        <v>8125</v>
      </c>
      <c r="I59" s="116">
        <v>3008.75</v>
      </c>
      <c r="J59" s="116">
        <v>6226.875</v>
      </c>
      <c r="L59" s="116">
        <v>24221</v>
      </c>
    </row>
    <row r="60" spans="1:14" x14ac:dyDescent="0.25">
      <c r="A60" s="121">
        <v>3075404</v>
      </c>
      <c r="B60" s="122" t="s">
        <v>66</v>
      </c>
      <c r="C60">
        <v>30152</v>
      </c>
      <c r="D60" s="116">
        <v>7021</v>
      </c>
      <c r="E60" s="116">
        <v>1624.7199999999998</v>
      </c>
      <c r="F60" s="305">
        <v>1631194.38</v>
      </c>
      <c r="G60" s="116">
        <v>67965</v>
      </c>
      <c r="I60" s="116">
        <v>9243.75</v>
      </c>
      <c r="J60" s="116">
        <v>21211.875</v>
      </c>
      <c r="K60" s="305">
        <v>274281</v>
      </c>
      <c r="L60" s="116">
        <v>65790</v>
      </c>
      <c r="M60" s="116">
        <v>5249</v>
      </c>
      <c r="N60" s="116">
        <v>14832</v>
      </c>
    </row>
    <row r="61" spans="1:14" x14ac:dyDescent="0.25">
      <c r="A61" s="121">
        <v>3072175</v>
      </c>
      <c r="B61" s="122" t="s">
        <v>67</v>
      </c>
      <c r="C61">
        <v>30062</v>
      </c>
      <c r="F61" s="305">
        <v>639663.67999999993</v>
      </c>
      <c r="G61" s="116">
        <v>28738.739999999998</v>
      </c>
      <c r="H61" s="116">
        <v>8221</v>
      </c>
      <c r="I61" s="116">
        <v>2900</v>
      </c>
      <c r="J61" s="116">
        <v>5940</v>
      </c>
      <c r="L61" s="116">
        <v>24534</v>
      </c>
      <c r="M61" s="116">
        <v>932</v>
      </c>
      <c r="N61" s="116">
        <v>2634</v>
      </c>
    </row>
    <row r="62" spans="1:14" x14ac:dyDescent="0.25">
      <c r="A62" s="121">
        <v>3072033</v>
      </c>
      <c r="B62" s="122" t="s">
        <v>68</v>
      </c>
      <c r="C62">
        <v>30036</v>
      </c>
      <c r="F62" s="305">
        <v>563262.31000000006</v>
      </c>
      <c r="G62" s="116">
        <v>35663.760000000002</v>
      </c>
      <c r="H62" s="116">
        <v>7921</v>
      </c>
      <c r="I62" s="116">
        <v>4241.25</v>
      </c>
      <c r="J62" s="116">
        <v>8758.125</v>
      </c>
      <c r="L62" s="116">
        <v>21253</v>
      </c>
      <c r="M62" s="116">
        <v>629</v>
      </c>
      <c r="N62" s="116">
        <v>1778</v>
      </c>
    </row>
    <row r="63" spans="1:14" x14ac:dyDescent="0.25">
      <c r="A63" s="121">
        <v>3073503</v>
      </c>
      <c r="B63" s="122" t="s">
        <v>69</v>
      </c>
      <c r="C63">
        <v>30140</v>
      </c>
      <c r="F63" s="305">
        <v>666606.34</v>
      </c>
      <c r="G63" s="116">
        <v>30470.010000000002</v>
      </c>
      <c r="H63" s="116">
        <v>8142</v>
      </c>
      <c r="I63" s="116">
        <v>2863.75</v>
      </c>
      <c r="J63" s="116">
        <v>5771.25</v>
      </c>
      <c r="L63" s="116">
        <v>24993</v>
      </c>
      <c r="M63" s="116">
        <v>886</v>
      </c>
      <c r="N63" s="116">
        <v>2503</v>
      </c>
    </row>
    <row r="64" spans="1:14" x14ac:dyDescent="0.25">
      <c r="A64" s="121">
        <v>3072176</v>
      </c>
      <c r="B64" s="122" t="s">
        <v>70</v>
      </c>
      <c r="C64">
        <v>30037</v>
      </c>
      <c r="F64" s="305">
        <v>698214.03</v>
      </c>
      <c r="G64" s="116">
        <v>41203.74</v>
      </c>
      <c r="H64" s="116">
        <v>8129</v>
      </c>
      <c r="I64" s="116">
        <v>4386.25</v>
      </c>
      <c r="J64" s="116">
        <v>9095.625</v>
      </c>
      <c r="L64" s="116">
        <v>26461</v>
      </c>
      <c r="M64" s="116">
        <v>1212</v>
      </c>
      <c r="N64" s="116">
        <v>3425</v>
      </c>
    </row>
    <row r="65" spans="1:14" x14ac:dyDescent="0.25">
      <c r="A65" s="121">
        <v>3073511</v>
      </c>
      <c r="B65" s="122" t="s">
        <v>71</v>
      </c>
      <c r="C65">
        <v>30038</v>
      </c>
      <c r="F65" s="305">
        <v>411251.35</v>
      </c>
      <c r="G65" s="116">
        <v>30123.75</v>
      </c>
      <c r="H65" s="116">
        <v>7412</v>
      </c>
      <c r="I65" s="116">
        <v>3081.25</v>
      </c>
      <c r="J65" s="116">
        <v>6682.5</v>
      </c>
      <c r="L65" s="116">
        <v>15390</v>
      </c>
      <c r="M65" s="116">
        <v>979</v>
      </c>
      <c r="N65" s="116">
        <v>2766</v>
      </c>
    </row>
    <row r="66" spans="1:14" x14ac:dyDescent="0.25">
      <c r="A66" s="121">
        <v>3072121</v>
      </c>
      <c r="B66" s="122" t="s">
        <v>72</v>
      </c>
      <c r="C66">
        <v>30039</v>
      </c>
      <c r="F66" s="305">
        <v>1027874.05</v>
      </c>
      <c r="G66" s="116">
        <v>68557.5</v>
      </c>
      <c r="H66" s="116">
        <v>8812</v>
      </c>
      <c r="I66" s="116">
        <v>6416.25</v>
      </c>
      <c r="J66" s="116">
        <v>14158.125</v>
      </c>
      <c r="L66" s="116">
        <v>38111</v>
      </c>
      <c r="M66" s="116">
        <v>1189</v>
      </c>
      <c r="N66" s="116">
        <v>3359</v>
      </c>
    </row>
    <row r="67" spans="1:14" x14ac:dyDescent="0.25">
      <c r="A67" s="121">
        <v>3072125</v>
      </c>
      <c r="B67" s="122" t="s">
        <v>73</v>
      </c>
      <c r="C67">
        <v>30063</v>
      </c>
      <c r="F67" s="305">
        <v>978690.28</v>
      </c>
      <c r="G67" s="116">
        <v>70981.259999999995</v>
      </c>
      <c r="H67" s="116">
        <v>8733</v>
      </c>
      <c r="I67" s="116">
        <v>7056.75</v>
      </c>
      <c r="J67" s="116">
        <v>15568.125</v>
      </c>
      <c r="L67" s="116">
        <v>37978</v>
      </c>
      <c r="M67" s="116">
        <v>1189</v>
      </c>
      <c r="N67" s="116">
        <v>3359</v>
      </c>
    </row>
    <row r="68" spans="1:14" x14ac:dyDescent="0.25">
      <c r="A68" s="121">
        <v>3072154</v>
      </c>
      <c r="B68" s="122" t="s">
        <v>74</v>
      </c>
      <c r="C68">
        <v>30041</v>
      </c>
      <c r="F68" s="305">
        <v>543421.46</v>
      </c>
      <c r="G68" s="116">
        <v>26315.010000000002</v>
      </c>
      <c r="H68" s="116">
        <v>7879</v>
      </c>
      <c r="I68" s="116">
        <v>3335</v>
      </c>
      <c r="J68" s="116">
        <v>7138.125</v>
      </c>
      <c r="L68" s="116">
        <v>20899</v>
      </c>
      <c r="M68" s="116">
        <v>350</v>
      </c>
      <c r="N68" s="116">
        <v>988</v>
      </c>
    </row>
    <row r="69" spans="1:14" x14ac:dyDescent="0.25">
      <c r="A69" s="121">
        <v>3077013</v>
      </c>
      <c r="B69" s="122" t="s">
        <v>75</v>
      </c>
      <c r="C69">
        <v>30042</v>
      </c>
      <c r="E69" s="116">
        <v>1059.28</v>
      </c>
      <c r="G69" s="116">
        <v>19006.260000000002</v>
      </c>
      <c r="H69" s="116">
        <v>6883</v>
      </c>
      <c r="I69" s="116">
        <v>4495</v>
      </c>
      <c r="J69" s="116">
        <v>13130.625</v>
      </c>
    </row>
    <row r="70" spans="1:14" x14ac:dyDescent="0.25">
      <c r="A70" s="121">
        <v>3077014</v>
      </c>
      <c r="B70" s="122" t="s">
        <v>76</v>
      </c>
      <c r="C70">
        <v>30064</v>
      </c>
      <c r="E70" s="116">
        <v>1057</v>
      </c>
      <c r="G70" s="116">
        <v>6402.51</v>
      </c>
      <c r="I70" s="116">
        <v>1885</v>
      </c>
      <c r="J70" s="116">
        <v>5640</v>
      </c>
    </row>
    <row r="71" spans="1:14" x14ac:dyDescent="0.25">
      <c r="A71" s="121">
        <v>3073505</v>
      </c>
      <c r="B71" s="122" t="s">
        <v>77</v>
      </c>
      <c r="C71">
        <v>30043</v>
      </c>
      <c r="F71" s="305">
        <v>368310.04</v>
      </c>
      <c r="G71" s="116">
        <v>19736.25</v>
      </c>
      <c r="H71" s="116">
        <v>7412</v>
      </c>
      <c r="I71" s="116">
        <v>1667.5</v>
      </c>
      <c r="J71" s="116">
        <v>3324.375</v>
      </c>
      <c r="L71" s="116">
        <v>14170</v>
      </c>
      <c r="M71" s="116">
        <v>886</v>
      </c>
      <c r="N71" s="116">
        <v>2503</v>
      </c>
    </row>
    <row r="72" spans="1:14" x14ac:dyDescent="0.25">
      <c r="A72" s="121">
        <v>3073506</v>
      </c>
      <c r="B72" s="122" t="s">
        <v>78</v>
      </c>
      <c r="C72">
        <v>30065</v>
      </c>
      <c r="F72" s="305">
        <v>546654.53999999992</v>
      </c>
      <c r="G72" s="116">
        <v>24237.510000000002</v>
      </c>
      <c r="H72" s="116">
        <v>8283</v>
      </c>
      <c r="I72" s="116">
        <v>2501.25</v>
      </c>
      <c r="J72" s="116">
        <v>5686.875</v>
      </c>
      <c r="L72" s="116">
        <v>20921</v>
      </c>
      <c r="M72" s="116">
        <v>513</v>
      </c>
      <c r="N72" s="116">
        <v>1449</v>
      </c>
    </row>
    <row r="73" spans="1:14" x14ac:dyDescent="0.25">
      <c r="A73" s="121">
        <v>3073504</v>
      </c>
      <c r="B73" s="122" t="s">
        <v>79</v>
      </c>
      <c r="C73">
        <v>30139</v>
      </c>
      <c r="F73" s="305">
        <v>561849.15999999992</v>
      </c>
      <c r="G73" s="116">
        <v>10733.76</v>
      </c>
      <c r="H73" s="116">
        <v>7958</v>
      </c>
      <c r="I73" s="116">
        <v>1123.75</v>
      </c>
      <c r="J73" s="116">
        <v>2531.25</v>
      </c>
      <c r="L73" s="116">
        <v>19565</v>
      </c>
      <c r="M73" s="116">
        <v>793</v>
      </c>
      <c r="N73" s="116">
        <v>2239</v>
      </c>
    </row>
    <row r="74" spans="1:14" x14ac:dyDescent="0.25">
      <c r="A74" s="121">
        <v>3072058</v>
      </c>
      <c r="B74" s="122" t="s">
        <v>80</v>
      </c>
      <c r="C74">
        <v>30137</v>
      </c>
      <c r="F74" s="305">
        <v>728536.95</v>
      </c>
      <c r="G74" s="116">
        <v>52283.759999999995</v>
      </c>
      <c r="H74" s="116">
        <v>8042</v>
      </c>
      <c r="I74" s="116">
        <v>5709.75</v>
      </c>
      <c r="J74" s="116">
        <v>13161.5625</v>
      </c>
      <c r="L74" s="116">
        <v>27089</v>
      </c>
      <c r="M74" s="116">
        <v>1352</v>
      </c>
      <c r="N74" s="116">
        <v>3820</v>
      </c>
    </row>
    <row r="75" spans="1:14" x14ac:dyDescent="0.25">
      <c r="A75" s="121">
        <v>3073507</v>
      </c>
      <c r="B75" s="122" t="s">
        <v>81</v>
      </c>
      <c r="C75">
        <v>30066</v>
      </c>
      <c r="F75" s="305">
        <v>890499.43</v>
      </c>
      <c r="G75" s="116">
        <v>23891.25</v>
      </c>
      <c r="H75" s="116">
        <v>8742</v>
      </c>
      <c r="I75" s="116">
        <v>1522.5</v>
      </c>
      <c r="J75" s="116">
        <v>3358.125</v>
      </c>
      <c r="L75" s="116">
        <v>32205</v>
      </c>
      <c r="M75" s="116">
        <v>793</v>
      </c>
      <c r="N75" s="116">
        <v>2239</v>
      </c>
    </row>
    <row r="76" spans="1:14" x14ac:dyDescent="0.25">
      <c r="A76" s="121">
        <v>3072059</v>
      </c>
      <c r="B76" s="122" t="s">
        <v>82</v>
      </c>
      <c r="C76">
        <v>30067</v>
      </c>
      <c r="F76" s="305">
        <v>709533.29</v>
      </c>
      <c r="G76" s="116">
        <v>38780.01</v>
      </c>
      <c r="H76" s="116">
        <v>8292</v>
      </c>
      <c r="I76" s="116">
        <v>3987.5</v>
      </c>
      <c r="J76" s="116">
        <v>8302.5</v>
      </c>
      <c r="L76" s="116">
        <v>27351</v>
      </c>
      <c r="M76" s="116">
        <v>769</v>
      </c>
      <c r="N76" s="116">
        <v>2173</v>
      </c>
    </row>
    <row r="77" spans="1:14" x14ac:dyDescent="0.25">
      <c r="A77" s="121">
        <v>3072003</v>
      </c>
      <c r="B77" s="122" t="s">
        <v>83</v>
      </c>
      <c r="F77" s="116">
        <v>0</v>
      </c>
      <c r="G77" s="116">
        <v>0</v>
      </c>
    </row>
    <row r="78" spans="1:14" x14ac:dyDescent="0.25">
      <c r="A78" s="121">
        <v>3073508</v>
      </c>
      <c r="B78" s="122" t="s">
        <v>84</v>
      </c>
      <c r="C78">
        <v>30044</v>
      </c>
      <c r="F78" s="305">
        <v>781130.39000000013</v>
      </c>
      <c r="G78" s="116">
        <v>25622.489999999998</v>
      </c>
      <c r="H78" s="116">
        <v>8596</v>
      </c>
      <c r="I78" s="116">
        <v>2501.25</v>
      </c>
      <c r="J78" s="116">
        <v>5602.5</v>
      </c>
      <c r="L78" s="116">
        <v>28220</v>
      </c>
      <c r="M78" s="116">
        <v>583</v>
      </c>
      <c r="N78" s="116">
        <v>1647</v>
      </c>
    </row>
    <row r="79" spans="1:14" x14ac:dyDescent="0.25">
      <c r="A79" s="121">
        <v>3073509</v>
      </c>
      <c r="B79" s="122" t="s">
        <v>85</v>
      </c>
      <c r="C79">
        <v>30046</v>
      </c>
      <c r="F79" s="305">
        <v>697426.68</v>
      </c>
      <c r="G79" s="116">
        <v>36356.25</v>
      </c>
      <c r="H79" s="116">
        <v>8146</v>
      </c>
      <c r="I79" s="116">
        <v>3480</v>
      </c>
      <c r="J79" s="116">
        <v>7509.375</v>
      </c>
      <c r="L79" s="116">
        <v>25674</v>
      </c>
      <c r="M79" s="116">
        <v>676</v>
      </c>
      <c r="N79" s="116">
        <v>1910</v>
      </c>
    </row>
    <row r="80" spans="1:14" x14ac:dyDescent="0.25">
      <c r="A80" s="121">
        <v>3072177</v>
      </c>
      <c r="B80" s="122" t="s">
        <v>86</v>
      </c>
      <c r="C80">
        <v>30068</v>
      </c>
      <c r="F80" s="305">
        <v>539437</v>
      </c>
      <c r="G80" s="116">
        <v>33413.129999999997</v>
      </c>
      <c r="H80" s="116">
        <v>7946</v>
      </c>
      <c r="I80" s="116">
        <v>3625</v>
      </c>
      <c r="J80" s="116">
        <v>7762.5</v>
      </c>
      <c r="L80" s="116">
        <v>20801</v>
      </c>
      <c r="M80" s="116">
        <v>956</v>
      </c>
      <c r="N80" s="116">
        <v>2700</v>
      </c>
    </row>
    <row r="81" spans="1:14" x14ac:dyDescent="0.25">
      <c r="A81" s="121">
        <v>3072181</v>
      </c>
      <c r="B81" s="122" t="s">
        <v>87</v>
      </c>
      <c r="C81">
        <v>30047</v>
      </c>
      <c r="F81" s="305">
        <v>696856.68</v>
      </c>
      <c r="G81" s="116">
        <v>49513.740000000005</v>
      </c>
      <c r="H81" s="116">
        <v>8029</v>
      </c>
      <c r="I81" s="116">
        <v>5038.75</v>
      </c>
      <c r="J81" s="116">
        <v>10918.125</v>
      </c>
      <c r="L81" s="116">
        <v>26603</v>
      </c>
      <c r="M81" s="116">
        <v>932</v>
      </c>
      <c r="N81" s="116">
        <v>2634</v>
      </c>
    </row>
    <row r="82" spans="1:14" x14ac:dyDescent="0.25">
      <c r="A82" s="121">
        <v>3072183</v>
      </c>
      <c r="B82" s="122" t="s">
        <v>88</v>
      </c>
      <c r="C82">
        <v>30048</v>
      </c>
      <c r="F82" s="305">
        <v>677147.54</v>
      </c>
      <c r="G82" s="116">
        <v>36702.51</v>
      </c>
      <c r="H82" s="116">
        <v>8117</v>
      </c>
      <c r="I82" s="116">
        <v>3733.75</v>
      </c>
      <c r="J82" s="116">
        <v>7931.25</v>
      </c>
      <c r="L82" s="116">
        <v>25029</v>
      </c>
      <c r="M82" s="116">
        <v>979</v>
      </c>
      <c r="N82" s="116">
        <v>2766</v>
      </c>
    </row>
    <row r="83" spans="1:14" x14ac:dyDescent="0.25">
      <c r="A83" s="121">
        <v>3074602</v>
      </c>
      <c r="B83" s="122" t="s">
        <v>89</v>
      </c>
      <c r="F83" s="116">
        <v>0</v>
      </c>
      <c r="G83" s="116">
        <v>0</v>
      </c>
    </row>
    <row r="84" spans="1:14" x14ac:dyDescent="0.25">
      <c r="A84" s="121">
        <v>3072186</v>
      </c>
      <c r="B84" s="122" t="s">
        <v>90</v>
      </c>
      <c r="C84">
        <v>30138</v>
      </c>
      <c r="F84" s="305">
        <v>679899.55999999994</v>
      </c>
      <c r="G84" s="116">
        <v>21467.489999999998</v>
      </c>
      <c r="H84" s="116">
        <v>8146</v>
      </c>
      <c r="I84" s="116">
        <v>2465</v>
      </c>
      <c r="J84" s="116">
        <v>5686.875</v>
      </c>
      <c r="L84" s="116">
        <v>24063</v>
      </c>
      <c r="M84" s="116">
        <v>956</v>
      </c>
      <c r="N84" s="116">
        <v>2700</v>
      </c>
    </row>
    <row r="85" spans="1:14" x14ac:dyDescent="0.25">
      <c r="A85" s="121">
        <v>3072178</v>
      </c>
      <c r="B85" s="122" t="s">
        <v>91</v>
      </c>
      <c r="C85">
        <v>30050</v>
      </c>
      <c r="F85" s="305">
        <v>372528.93</v>
      </c>
      <c r="G85" s="116">
        <v>32201.25</v>
      </c>
      <c r="H85" s="116">
        <v>7379</v>
      </c>
      <c r="I85" s="116">
        <v>3298.75</v>
      </c>
      <c r="J85" s="116">
        <v>7475.625</v>
      </c>
      <c r="L85" s="116">
        <v>14372</v>
      </c>
      <c r="M85" s="116">
        <v>490</v>
      </c>
      <c r="N85" s="116">
        <v>1383</v>
      </c>
    </row>
    <row r="86" spans="1:14" x14ac:dyDescent="0.25">
      <c r="A86" s="121">
        <v>3074020</v>
      </c>
      <c r="B86" s="122" t="s">
        <v>92</v>
      </c>
      <c r="C86">
        <v>30051</v>
      </c>
      <c r="D86" s="116">
        <v>7756</v>
      </c>
      <c r="E86" s="116">
        <v>2103.52</v>
      </c>
      <c r="F86" s="305">
        <v>3044687.1</v>
      </c>
      <c r="G86" s="116">
        <v>98746.26</v>
      </c>
      <c r="I86" s="116">
        <v>12760</v>
      </c>
      <c r="J86" s="116">
        <v>29345.625</v>
      </c>
      <c r="K86" s="305">
        <v>404828</v>
      </c>
      <c r="M86" s="116">
        <v>7388</v>
      </c>
      <c r="N86" s="116">
        <v>20875</v>
      </c>
    </row>
    <row r="87" spans="1:14" x14ac:dyDescent="0.25">
      <c r="A87" s="121">
        <v>3072071</v>
      </c>
      <c r="B87" s="122" t="s">
        <v>93</v>
      </c>
      <c r="C87">
        <v>30052</v>
      </c>
      <c r="F87" s="305">
        <v>1055126.0699999998</v>
      </c>
      <c r="G87" s="116">
        <v>59555.009999999995</v>
      </c>
      <c r="H87" s="116">
        <v>8821</v>
      </c>
      <c r="I87" s="116">
        <v>6160</v>
      </c>
      <c r="J87" s="116">
        <v>12900.9375</v>
      </c>
      <c r="L87" s="116">
        <v>38109</v>
      </c>
      <c r="M87" s="116">
        <v>1259</v>
      </c>
      <c r="N87" s="116">
        <v>3556</v>
      </c>
    </row>
    <row r="88" spans="1:14" x14ac:dyDescent="0.25">
      <c r="A88" s="121">
        <v>3072067</v>
      </c>
      <c r="B88" s="122" t="s">
        <v>94</v>
      </c>
      <c r="C88">
        <v>30053</v>
      </c>
      <c r="F88" s="305">
        <v>701343.51</v>
      </c>
      <c r="G88" s="116">
        <v>48128.76</v>
      </c>
      <c r="H88" s="116">
        <v>8046</v>
      </c>
      <c r="I88" s="116">
        <v>4350</v>
      </c>
      <c r="J88" s="116">
        <v>8758.125</v>
      </c>
      <c r="L88" s="116">
        <v>26592</v>
      </c>
      <c r="M88" s="116">
        <v>956</v>
      </c>
      <c r="N88" s="116">
        <v>2700</v>
      </c>
    </row>
    <row r="89" spans="1:14" x14ac:dyDescent="0.25">
      <c r="A89" s="121">
        <v>3074000</v>
      </c>
      <c r="B89" s="122" t="s">
        <v>95</v>
      </c>
      <c r="F89" s="116">
        <v>0</v>
      </c>
      <c r="G89" s="116">
        <v>0</v>
      </c>
    </row>
    <row r="90" spans="1:14" x14ac:dyDescent="0.25">
      <c r="A90" s="121">
        <v>3072172</v>
      </c>
      <c r="B90" s="122" t="s">
        <v>96</v>
      </c>
      <c r="C90">
        <v>30069</v>
      </c>
      <c r="F90" s="305">
        <v>870470.45</v>
      </c>
      <c r="G90" s="116">
        <v>68211.240000000005</v>
      </c>
      <c r="H90" s="116">
        <v>8521</v>
      </c>
      <c r="I90" s="116">
        <v>7982.25</v>
      </c>
      <c r="J90" s="116">
        <v>17008.125</v>
      </c>
      <c r="L90" s="116">
        <v>32688</v>
      </c>
      <c r="M90" s="116">
        <v>816</v>
      </c>
      <c r="N90" s="116">
        <v>2305</v>
      </c>
    </row>
    <row r="91" spans="1:14" x14ac:dyDescent="0.25">
      <c r="A91" s="121">
        <v>3072179</v>
      </c>
      <c r="B91" s="122" t="s">
        <v>97</v>
      </c>
      <c r="C91">
        <v>30054</v>
      </c>
      <c r="F91" s="305">
        <v>458727.73000000004</v>
      </c>
      <c r="G91" s="116">
        <v>28046.25</v>
      </c>
      <c r="H91" s="116">
        <v>7742</v>
      </c>
      <c r="I91" s="116">
        <v>2936.25</v>
      </c>
      <c r="J91" s="116">
        <v>6311.25</v>
      </c>
      <c r="L91" s="116">
        <v>16786</v>
      </c>
      <c r="M91" s="116">
        <v>350</v>
      </c>
      <c r="N91" s="116">
        <v>988</v>
      </c>
    </row>
    <row r="92" spans="1:14" x14ac:dyDescent="0.25">
      <c r="A92" s="121">
        <v>3075201</v>
      </c>
      <c r="B92" s="122" t="s">
        <v>98</v>
      </c>
      <c r="F92" s="116">
        <v>0</v>
      </c>
      <c r="G92" s="116">
        <v>0</v>
      </c>
    </row>
    <row r="93" spans="1:14" x14ac:dyDescent="0.25">
      <c r="A93" s="121">
        <v>3075200</v>
      </c>
      <c r="B93" s="122" t="s">
        <v>99</v>
      </c>
      <c r="F93" s="116">
        <v>0</v>
      </c>
      <c r="G93" s="116">
        <v>0</v>
      </c>
    </row>
    <row r="94" spans="1:14" x14ac:dyDescent="0.25">
      <c r="A94" s="121">
        <v>3072010</v>
      </c>
      <c r="B94" s="122" t="s">
        <v>100</v>
      </c>
      <c r="F94" s="116">
        <v>0</v>
      </c>
      <c r="G94" s="116">
        <v>0</v>
      </c>
    </row>
    <row r="95" spans="1:14" x14ac:dyDescent="0.25">
      <c r="A95" s="121">
        <v>3071104</v>
      </c>
      <c r="B95" s="122" t="s">
        <v>316</v>
      </c>
      <c r="F95" s="116">
        <v>0</v>
      </c>
      <c r="G95" s="116">
        <v>0</v>
      </c>
    </row>
    <row r="96" spans="1:14" x14ac:dyDescent="0.25">
      <c r="A96" s="121">
        <v>3071103</v>
      </c>
      <c r="B96" s="122" t="s">
        <v>317</v>
      </c>
      <c r="F96" s="116">
        <v>0</v>
      </c>
      <c r="G96" s="116">
        <v>0</v>
      </c>
    </row>
    <row r="97" spans="1:19" x14ac:dyDescent="0.25">
      <c r="A97" s="121">
        <v>3071002</v>
      </c>
      <c r="B97" s="122" t="s">
        <v>48</v>
      </c>
      <c r="C97">
        <v>30025</v>
      </c>
      <c r="F97" s="116">
        <v>0</v>
      </c>
      <c r="G97" s="116">
        <v>0</v>
      </c>
      <c r="L97" s="116">
        <v>1240</v>
      </c>
      <c r="M97" s="116">
        <v>2517</v>
      </c>
      <c r="N97" s="116">
        <v>7113</v>
      </c>
    </row>
    <row r="98" spans="1:19" x14ac:dyDescent="0.25">
      <c r="A98" s="121">
        <v>3071000</v>
      </c>
      <c r="B98" s="122" t="s">
        <v>59</v>
      </c>
      <c r="C98">
        <v>30379</v>
      </c>
      <c r="F98" s="116">
        <v>0</v>
      </c>
      <c r="G98" s="116">
        <v>0</v>
      </c>
      <c r="L98" s="116">
        <v>1114</v>
      </c>
      <c r="M98" s="116">
        <v>2331</v>
      </c>
      <c r="N98" s="116">
        <v>6586</v>
      </c>
    </row>
    <row r="99" spans="1:19" x14ac:dyDescent="0.25">
      <c r="A99" s="121">
        <v>3071003</v>
      </c>
      <c r="B99" s="122" t="s">
        <v>142</v>
      </c>
      <c r="C99">
        <v>30136</v>
      </c>
      <c r="F99" s="116">
        <v>0</v>
      </c>
      <c r="G99" s="116">
        <v>0</v>
      </c>
      <c r="L99" s="116">
        <v>116413</v>
      </c>
      <c r="M99" s="116">
        <v>2494</v>
      </c>
      <c r="N99" s="116">
        <v>7047</v>
      </c>
    </row>
    <row r="100" spans="1:19" x14ac:dyDescent="0.25">
      <c r="A100" s="123">
        <v>3071007</v>
      </c>
      <c r="B100" s="124" t="s">
        <v>101</v>
      </c>
      <c r="C100">
        <v>30023</v>
      </c>
      <c r="F100" s="116">
        <v>0</v>
      </c>
      <c r="G100" s="116">
        <v>0</v>
      </c>
      <c r="L100" s="116">
        <v>1458</v>
      </c>
      <c r="M100" s="116">
        <v>2960</v>
      </c>
      <c r="N100" s="116">
        <v>8364</v>
      </c>
    </row>
    <row r="101" spans="1:19" x14ac:dyDescent="0.25">
      <c r="A101" s="296"/>
      <c r="B101" s="297"/>
    </row>
    <row r="102" spans="1:19" ht="15.75" thickBot="1" x14ac:dyDescent="0.3">
      <c r="D102" s="304">
        <f t="shared" ref="D102:N102" si="1">SUM(D5:D100)</f>
        <v>58827</v>
      </c>
      <c r="E102" s="304">
        <f t="shared" si="1"/>
        <v>18861.439999999999</v>
      </c>
      <c r="F102" s="125">
        <f t="shared" si="1"/>
        <v>62628451.590000011</v>
      </c>
      <c r="G102" s="304">
        <f t="shared" si="1"/>
        <v>2961475.649999998</v>
      </c>
      <c r="H102" s="304">
        <f t="shared" si="1"/>
        <v>515276</v>
      </c>
      <c r="I102" s="125">
        <f>SUM(I5:I100)</f>
        <v>338538.25</v>
      </c>
      <c r="J102" s="304">
        <f t="shared" si="1"/>
        <v>762177.1875</v>
      </c>
      <c r="K102" s="307">
        <f t="shared" si="1"/>
        <v>3763843</v>
      </c>
      <c r="L102" s="304">
        <f t="shared" si="1"/>
        <v>2365360</v>
      </c>
      <c r="M102" s="304">
        <f t="shared" si="1"/>
        <v>139491</v>
      </c>
      <c r="N102" s="304">
        <f t="shared" si="1"/>
        <v>394120</v>
      </c>
      <c r="O102" s="295">
        <f>SUM(D102:N102)</f>
        <v>73946421.117500007</v>
      </c>
      <c r="R102" s="295">
        <v>73946421.790000007</v>
      </c>
      <c r="S102" t="s">
        <v>457</v>
      </c>
    </row>
    <row r="103" spans="1:19" ht="15.75" thickTop="1" x14ac:dyDescent="0.25">
      <c r="F103" s="116">
        <v>62145264.969999999</v>
      </c>
      <c r="K103" s="308">
        <v>3763843</v>
      </c>
      <c r="N103" s="116">
        <f>SUM(D102:N102)</f>
        <v>73946421.117500007</v>
      </c>
      <c r="R103" s="295">
        <f>O102</f>
        <v>73946421.117500007</v>
      </c>
    </row>
    <row r="104" spans="1:19" x14ac:dyDescent="0.25">
      <c r="F104" s="116">
        <f>F102-F103</f>
        <v>483186.62000001222</v>
      </c>
      <c r="K104" s="305">
        <f>K102-K103</f>
        <v>0</v>
      </c>
      <c r="R104" s="295">
        <f>R102-R103</f>
        <v>0.67249999940395355</v>
      </c>
    </row>
    <row r="105" spans="1:19" x14ac:dyDescent="0.25">
      <c r="O105" s="295">
        <f>O102-N103</f>
        <v>0</v>
      </c>
    </row>
    <row r="106" spans="1:19" x14ac:dyDescent="0.25">
      <c r="B106" s="126" t="s">
        <v>333</v>
      </c>
    </row>
    <row r="107" spans="1:19" x14ac:dyDescent="0.25">
      <c r="B107" t="s">
        <v>334</v>
      </c>
      <c r="C107" s="116">
        <v>130000</v>
      </c>
    </row>
    <row r="108" spans="1:19" x14ac:dyDescent="0.25">
      <c r="B108" t="s">
        <v>335</v>
      </c>
      <c r="C108" s="116">
        <v>353186.62</v>
      </c>
    </row>
    <row r="109" spans="1:19" x14ac:dyDescent="0.25">
      <c r="C109" s="127">
        <v>483186.62</v>
      </c>
    </row>
  </sheetData>
  <customSheetViews>
    <customSheetView guid="{E2F69126-C024-4A8F-B517-A9611CF85189}">
      <pane ySplit="3" topLeftCell="A97" activePane="bottomLeft" state="frozen"/>
      <selection pane="bottomLeft" activeCell="B107" sqref="B107:B108"/>
      <pageMargins left="0.7" right="0.7" top="0.75" bottom="0.75" header="0.3" footer="0.3"/>
    </customSheetView>
  </customSheetView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B0035-88D9-40CF-8FCB-34F225CF1582}">
  <dimension ref="B2:C24"/>
  <sheetViews>
    <sheetView workbookViewId="0">
      <selection activeCell="B21" sqref="B21:B24"/>
    </sheetView>
  </sheetViews>
  <sheetFormatPr defaultColWidth="9" defaultRowHeight="15" x14ac:dyDescent="0.25"/>
  <cols>
    <col min="1" max="2" width="9" style="144"/>
    <col min="3" max="3" width="70.85546875" style="144" bestFit="1" customWidth="1"/>
    <col min="4" max="16384" width="9" style="144"/>
  </cols>
  <sheetData>
    <row r="2" spans="2:3" x14ac:dyDescent="0.25">
      <c r="B2" s="145" t="s">
        <v>430</v>
      </c>
    </row>
    <row r="4" spans="2:3" x14ac:dyDescent="0.25">
      <c r="B4" s="144" t="s">
        <v>1</v>
      </c>
      <c r="C4" s="144" t="s">
        <v>420</v>
      </c>
    </row>
    <row r="5" spans="2:3" x14ac:dyDescent="0.25">
      <c r="B5" s="144" t="s">
        <v>2</v>
      </c>
      <c r="C5" s="144" t="s">
        <v>419</v>
      </c>
    </row>
    <row r="6" spans="2:3" x14ac:dyDescent="0.25">
      <c r="B6" s="144" t="s">
        <v>103</v>
      </c>
      <c r="C6" s="144" t="s">
        <v>418</v>
      </c>
    </row>
    <row r="7" spans="2:3" x14ac:dyDescent="0.25">
      <c r="B7" s="144" t="s">
        <v>119</v>
      </c>
      <c r="C7" s="144" t="s">
        <v>417</v>
      </c>
    </row>
    <row r="8" spans="2:3" x14ac:dyDescent="0.25">
      <c r="B8" s="144" t="s">
        <v>104</v>
      </c>
      <c r="C8" s="144" t="s">
        <v>416</v>
      </c>
    </row>
    <row r="9" spans="2:3" x14ac:dyDescent="0.25">
      <c r="B9" s="144" t="s">
        <v>105</v>
      </c>
      <c r="C9" s="144" t="s">
        <v>415</v>
      </c>
    </row>
    <row r="10" spans="2:3" x14ac:dyDescent="0.25">
      <c r="B10" s="144" t="s">
        <v>398</v>
      </c>
      <c r="C10" s="144" t="s">
        <v>414</v>
      </c>
    </row>
    <row r="11" spans="2:3" x14ac:dyDescent="0.25">
      <c r="B11" s="144" t="s">
        <v>407</v>
      </c>
      <c r="C11" s="144" t="s">
        <v>409</v>
      </c>
    </row>
    <row r="12" spans="2:3" x14ac:dyDescent="0.25">
      <c r="B12" s="144" t="s">
        <v>408</v>
      </c>
      <c r="C12" s="144" t="s">
        <v>410</v>
      </c>
    </row>
    <row r="13" spans="2:3" x14ac:dyDescent="0.25">
      <c r="B13" s="144" t="s">
        <v>399</v>
      </c>
      <c r="C13" s="144" t="s">
        <v>411</v>
      </c>
    </row>
    <row r="14" spans="2:3" x14ac:dyDescent="0.25">
      <c r="B14" s="144" t="s">
        <v>400</v>
      </c>
      <c r="C14" s="144" t="s">
        <v>412</v>
      </c>
    </row>
    <row r="15" spans="2:3" x14ac:dyDescent="0.25">
      <c r="B15" s="144" t="s">
        <v>401</v>
      </c>
      <c r="C15" s="144" t="s">
        <v>413</v>
      </c>
    </row>
    <row r="16" spans="2:3" x14ac:dyDescent="0.25">
      <c r="B16" s="144" t="s">
        <v>402</v>
      </c>
      <c r="C16" s="144" t="s">
        <v>421</v>
      </c>
    </row>
    <row r="17" spans="2:3" x14ac:dyDescent="0.25">
      <c r="B17" s="144" t="s">
        <v>403</v>
      </c>
      <c r="C17" s="144" t="s">
        <v>422</v>
      </c>
    </row>
    <row r="18" spans="2:3" x14ac:dyDescent="0.25">
      <c r="B18" s="144" t="s">
        <v>404</v>
      </c>
      <c r="C18" s="144" t="s">
        <v>423</v>
      </c>
    </row>
    <row r="19" spans="2:3" x14ac:dyDescent="0.25">
      <c r="B19" s="144" t="s">
        <v>405</v>
      </c>
      <c r="C19" s="144" t="s">
        <v>424</v>
      </c>
    </row>
    <row r="20" spans="2:3" x14ac:dyDescent="0.25">
      <c r="B20" s="144" t="s">
        <v>406</v>
      </c>
      <c r="C20" s="144" t="s">
        <v>425</v>
      </c>
    </row>
    <row r="21" spans="2:3" x14ac:dyDescent="0.25">
      <c r="B21" s="144" t="s">
        <v>431</v>
      </c>
      <c r="C21" s="144" t="s">
        <v>426</v>
      </c>
    </row>
    <row r="22" spans="2:3" x14ac:dyDescent="0.25">
      <c r="B22" s="144" t="s">
        <v>432</v>
      </c>
      <c r="C22" s="144" t="s">
        <v>427</v>
      </c>
    </row>
    <row r="23" spans="2:3" x14ac:dyDescent="0.25">
      <c r="B23" s="144" t="s">
        <v>386</v>
      </c>
      <c r="C23" s="144" t="s">
        <v>428</v>
      </c>
    </row>
    <row r="24" spans="2:3" x14ac:dyDescent="0.25">
      <c r="B24" s="144" t="s">
        <v>387</v>
      </c>
      <c r="C24" s="144" t="s">
        <v>429</v>
      </c>
    </row>
  </sheetData>
  <customSheetViews>
    <customSheetView guid="{E2F69126-C024-4A8F-B517-A9611CF85189}">
      <selection activeCell="C18" sqref="C18"/>
      <pageMargins left="0.7" right="0.7" top="0.75" bottom="0.75" header="0.3" footer="0.3"/>
      <pageSetup paperSize="9" orientation="portrait" r:id="rId1"/>
    </customSheetView>
  </customSheetViews>
  <phoneticPr fontId="13" type="noConversion"/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FA5BC-462B-42DB-BFC1-5450CC7D76B2}">
  <dimension ref="A2:R12"/>
  <sheetViews>
    <sheetView workbookViewId="0">
      <selection activeCell="Y99" sqref="Y99"/>
    </sheetView>
  </sheetViews>
  <sheetFormatPr defaultRowHeight="15" x14ac:dyDescent="0.25"/>
  <cols>
    <col min="1" max="1" width="18.5703125" bestFit="1" customWidth="1"/>
    <col min="2" max="2" width="13.85546875" customWidth="1"/>
    <col min="3" max="3" width="19.28515625" customWidth="1"/>
    <col min="4" max="4" width="12.42578125" customWidth="1"/>
    <col min="5" max="5" width="12.28515625" customWidth="1"/>
    <col min="6" max="6" width="10.5703125" customWidth="1"/>
    <col min="7" max="7" width="12.28515625" customWidth="1"/>
    <col min="8" max="9" width="10.5703125" customWidth="1"/>
    <col min="10" max="10" width="11.7109375" customWidth="1"/>
    <col min="11" max="11" width="11.85546875" customWidth="1"/>
    <col min="12" max="15" width="10.5703125" customWidth="1"/>
    <col min="16" max="16" width="12.42578125" customWidth="1"/>
    <col min="17" max="23" width="10.5703125" customWidth="1"/>
  </cols>
  <sheetData>
    <row r="2" spans="1:18" ht="21" x14ac:dyDescent="0.35">
      <c r="A2" s="23" t="s">
        <v>154</v>
      </c>
    </row>
    <row r="3" spans="1:18" ht="21.75" thickBot="1" x14ac:dyDescent="0.4">
      <c r="A3" s="23"/>
      <c r="B3" s="24"/>
      <c r="C3" s="24"/>
      <c r="D3" s="24"/>
      <c r="E3" s="24"/>
      <c r="F3" s="24"/>
      <c r="J3" s="25" t="s">
        <v>155</v>
      </c>
    </row>
    <row r="4" spans="1:18" ht="75.75" thickBot="1" x14ac:dyDescent="0.3">
      <c r="A4" s="26" t="s">
        <v>156</v>
      </c>
      <c r="B4" s="27" t="s">
        <v>157</v>
      </c>
      <c r="C4" s="28" t="s">
        <v>158</v>
      </c>
      <c r="D4" s="29" t="s">
        <v>159</v>
      </c>
      <c r="E4" s="27" t="s">
        <v>160</v>
      </c>
      <c r="F4" s="28" t="s">
        <v>161</v>
      </c>
      <c r="G4" s="28" t="s">
        <v>162</v>
      </c>
      <c r="H4" s="28" t="s">
        <v>163</v>
      </c>
      <c r="I4" s="29" t="s">
        <v>164</v>
      </c>
      <c r="J4" s="30" t="s">
        <v>165</v>
      </c>
      <c r="K4" s="31" t="s">
        <v>166</v>
      </c>
      <c r="L4" s="31" t="s">
        <v>167</v>
      </c>
      <c r="M4" s="31" t="s">
        <v>168</v>
      </c>
      <c r="N4" s="32" t="s">
        <v>169</v>
      </c>
      <c r="O4" s="33" t="s">
        <v>170</v>
      </c>
      <c r="P4" s="34"/>
      <c r="Q4" s="34"/>
      <c r="R4" s="34"/>
    </row>
    <row r="5" spans="1:18" x14ac:dyDescent="0.25">
      <c r="A5" s="35" t="s">
        <v>20</v>
      </c>
      <c r="B5" s="36">
        <v>1169602</v>
      </c>
      <c r="C5" s="37">
        <v>34990</v>
      </c>
      <c r="D5" s="38"/>
      <c r="E5" s="39">
        <v>1153932</v>
      </c>
      <c r="F5" s="40"/>
      <c r="G5" s="40">
        <v>26242</v>
      </c>
      <c r="H5" s="37"/>
      <c r="I5" s="41">
        <v>24800</v>
      </c>
      <c r="J5" s="42">
        <f t="shared" ref="J5:J12" si="0">(B5/12*4)+(E5/12*8)</f>
        <v>1159155.3333333333</v>
      </c>
      <c r="K5" s="43">
        <f>(F5/12*8)</f>
        <v>0</v>
      </c>
      <c r="L5" s="43">
        <f t="shared" ref="L5:M12" si="1">(C5/12*4)+(G5/12*8)</f>
        <v>29158</v>
      </c>
      <c r="M5" s="43">
        <f t="shared" si="1"/>
        <v>0</v>
      </c>
      <c r="N5" s="44">
        <f>(I5/12*8)</f>
        <v>16533.333333333332</v>
      </c>
      <c r="O5" s="45">
        <f>SUM(J5:N5)</f>
        <v>1204846.6666666665</v>
      </c>
      <c r="P5" s="46"/>
      <c r="Q5" s="46"/>
      <c r="R5" s="46"/>
    </row>
    <row r="6" spans="1:18" x14ac:dyDescent="0.25">
      <c r="A6" s="35" t="s">
        <v>171</v>
      </c>
      <c r="B6" s="47">
        <v>1229812</v>
      </c>
      <c r="C6" s="48">
        <v>25875</v>
      </c>
      <c r="D6" s="49">
        <v>21600</v>
      </c>
      <c r="E6" s="50">
        <v>1398019</v>
      </c>
      <c r="F6" s="51"/>
      <c r="G6" s="51">
        <v>19406</v>
      </c>
      <c r="H6" s="51">
        <v>29400</v>
      </c>
      <c r="I6" s="52">
        <v>31600</v>
      </c>
      <c r="J6" s="53">
        <f t="shared" si="0"/>
        <v>1341950</v>
      </c>
      <c r="K6" s="54">
        <f t="shared" ref="K6:K12" si="2">(F6/12*8)</f>
        <v>0</v>
      </c>
      <c r="L6" s="54">
        <f t="shared" si="1"/>
        <v>21562.333333333336</v>
      </c>
      <c r="M6" s="54">
        <f t="shared" si="1"/>
        <v>26800</v>
      </c>
      <c r="N6" s="55">
        <f t="shared" ref="N6:N12" si="3">(I6/12*8)</f>
        <v>21066.666666666668</v>
      </c>
      <c r="O6" s="56">
        <f t="shared" ref="O6:O12" si="4">SUM(J6:N6)</f>
        <v>1411379</v>
      </c>
      <c r="P6" s="46"/>
      <c r="Q6" s="46"/>
      <c r="R6" s="46"/>
    </row>
    <row r="7" spans="1:18" x14ac:dyDescent="0.25">
      <c r="A7" s="35" t="s">
        <v>46</v>
      </c>
      <c r="B7" s="47">
        <v>2427694</v>
      </c>
      <c r="C7" s="48">
        <v>75022</v>
      </c>
      <c r="D7" s="49"/>
      <c r="E7" s="50">
        <v>2430525</v>
      </c>
      <c r="F7" s="51"/>
      <c r="G7" s="51">
        <v>56266</v>
      </c>
      <c r="H7" s="51"/>
      <c r="I7" s="52">
        <v>90000</v>
      </c>
      <c r="J7" s="53">
        <f t="shared" si="0"/>
        <v>2429581.3333333335</v>
      </c>
      <c r="K7" s="54">
        <f t="shared" si="2"/>
        <v>0</v>
      </c>
      <c r="L7" s="54">
        <f t="shared" si="1"/>
        <v>62518</v>
      </c>
      <c r="M7" s="54">
        <f t="shared" si="1"/>
        <v>0</v>
      </c>
      <c r="N7" s="55">
        <f t="shared" si="3"/>
        <v>60000</v>
      </c>
      <c r="O7" s="56">
        <f t="shared" si="4"/>
        <v>2552099.3333333335</v>
      </c>
      <c r="P7" s="46"/>
      <c r="Q7" s="46"/>
      <c r="R7" s="46"/>
    </row>
    <row r="8" spans="1:18" x14ac:dyDescent="0.25">
      <c r="A8" s="35" t="s">
        <v>66</v>
      </c>
      <c r="B8" s="47">
        <v>135297</v>
      </c>
      <c r="C8" s="48">
        <v>3086</v>
      </c>
      <c r="D8" s="49"/>
      <c r="E8" s="50">
        <v>151649</v>
      </c>
      <c r="F8" s="51"/>
      <c r="G8" s="51">
        <v>2315</v>
      </c>
      <c r="H8" s="51"/>
      <c r="I8" s="52">
        <v>6000</v>
      </c>
      <c r="J8" s="53">
        <f t="shared" si="0"/>
        <v>146198.33333333331</v>
      </c>
      <c r="K8" s="54">
        <f t="shared" si="2"/>
        <v>0</v>
      </c>
      <c r="L8" s="54">
        <f t="shared" si="1"/>
        <v>2572</v>
      </c>
      <c r="M8" s="54">
        <f t="shared" si="1"/>
        <v>0</v>
      </c>
      <c r="N8" s="55">
        <f t="shared" si="3"/>
        <v>4000</v>
      </c>
      <c r="O8" s="56">
        <f t="shared" si="4"/>
        <v>152770.33333333331</v>
      </c>
      <c r="P8" s="46"/>
      <c r="Q8" s="46"/>
      <c r="R8" s="46"/>
    </row>
    <row r="9" spans="1:18" x14ac:dyDescent="0.25">
      <c r="A9" s="35" t="s">
        <v>172</v>
      </c>
      <c r="B9" s="47">
        <v>1912910</v>
      </c>
      <c r="C9" s="48">
        <v>31378</v>
      </c>
      <c r="D9" s="49">
        <v>22800</v>
      </c>
      <c r="E9" s="50">
        <v>1952712</v>
      </c>
      <c r="F9" s="51"/>
      <c r="G9" s="51">
        <v>23533</v>
      </c>
      <c r="H9" s="51">
        <v>36000</v>
      </c>
      <c r="I9" s="52">
        <v>55600</v>
      </c>
      <c r="J9" s="53">
        <f t="shared" si="0"/>
        <v>1939444.6666666665</v>
      </c>
      <c r="K9" s="54">
        <f t="shared" si="2"/>
        <v>0</v>
      </c>
      <c r="L9" s="54">
        <f t="shared" si="1"/>
        <v>26148</v>
      </c>
      <c r="M9" s="54">
        <f t="shared" si="1"/>
        <v>31600</v>
      </c>
      <c r="N9" s="55">
        <f t="shared" si="3"/>
        <v>37066.666666666664</v>
      </c>
      <c r="O9" s="56">
        <f t="shared" si="4"/>
        <v>2034259.3333333333</v>
      </c>
      <c r="P9" s="46"/>
      <c r="Q9" s="46"/>
      <c r="R9" s="46"/>
    </row>
    <row r="10" spans="1:18" x14ac:dyDescent="0.25">
      <c r="A10" s="35" t="s">
        <v>173</v>
      </c>
      <c r="B10" s="47">
        <v>1121201</v>
      </c>
      <c r="C10" s="48">
        <v>37506</v>
      </c>
      <c r="D10" s="49"/>
      <c r="E10" s="50">
        <v>1147174</v>
      </c>
      <c r="F10" s="51">
        <v>-94117</v>
      </c>
      <c r="G10" s="51">
        <v>28129</v>
      </c>
      <c r="H10" s="48"/>
      <c r="I10" s="52">
        <v>21200</v>
      </c>
      <c r="J10" s="53">
        <f t="shared" si="0"/>
        <v>1138516.3333333333</v>
      </c>
      <c r="K10" s="54">
        <f t="shared" si="2"/>
        <v>-62744.666666666664</v>
      </c>
      <c r="L10" s="54">
        <f t="shared" si="1"/>
        <v>31254.666666666668</v>
      </c>
      <c r="M10" s="54">
        <f t="shared" si="1"/>
        <v>0</v>
      </c>
      <c r="N10" s="55">
        <f t="shared" si="3"/>
        <v>14133.333333333334</v>
      </c>
      <c r="O10" s="56">
        <f t="shared" si="4"/>
        <v>1121159.6666666665</v>
      </c>
      <c r="P10" s="46"/>
      <c r="Q10" s="46"/>
      <c r="R10" s="46"/>
    </row>
    <row r="11" spans="1:18" ht="15.75" thickBot="1" x14ac:dyDescent="0.3">
      <c r="A11" s="57" t="s">
        <v>92</v>
      </c>
      <c r="B11" s="58">
        <v>1031773</v>
      </c>
      <c r="C11" s="59">
        <v>36985</v>
      </c>
      <c r="D11" s="60"/>
      <c r="E11" s="61">
        <v>1194778</v>
      </c>
      <c r="F11" s="62"/>
      <c r="G11" s="62">
        <v>27739</v>
      </c>
      <c r="H11" s="62">
        <v>16200</v>
      </c>
      <c r="I11" s="63">
        <v>21600</v>
      </c>
      <c r="J11" s="64">
        <f t="shared" si="0"/>
        <v>1140443</v>
      </c>
      <c r="K11" s="65">
        <f t="shared" si="2"/>
        <v>0</v>
      </c>
      <c r="L11" s="65">
        <f t="shared" si="1"/>
        <v>30821</v>
      </c>
      <c r="M11" s="65">
        <f t="shared" si="1"/>
        <v>10800</v>
      </c>
      <c r="N11" s="66">
        <f t="shared" si="3"/>
        <v>14400</v>
      </c>
      <c r="O11" s="56">
        <f t="shared" si="4"/>
        <v>1196464</v>
      </c>
      <c r="P11" s="46"/>
      <c r="Q11" s="46"/>
      <c r="R11" s="46"/>
    </row>
    <row r="12" spans="1:18" s="12" customFormat="1" ht="15.75" thickBot="1" x14ac:dyDescent="0.3">
      <c r="B12" s="67">
        <f t="shared" ref="B12:D12" si="5">SUM(B5:B11)</f>
        <v>9028289</v>
      </c>
      <c r="C12" s="68">
        <f t="shared" si="5"/>
        <v>244842</v>
      </c>
      <c r="D12" s="69">
        <f t="shared" si="5"/>
        <v>44400</v>
      </c>
      <c r="E12" s="67">
        <f>SUM(E5:E11)</f>
        <v>9428789</v>
      </c>
      <c r="F12" s="68">
        <f t="shared" ref="F12:I12" si="6">SUM(F5:F11)</f>
        <v>-94117</v>
      </c>
      <c r="G12" s="68">
        <f t="shared" si="6"/>
        <v>183630</v>
      </c>
      <c r="H12" s="68">
        <f t="shared" si="6"/>
        <v>81600</v>
      </c>
      <c r="I12" s="69">
        <f t="shared" si="6"/>
        <v>250800</v>
      </c>
      <c r="J12" s="70">
        <f t="shared" si="0"/>
        <v>9295289</v>
      </c>
      <c r="K12" s="71">
        <f t="shared" si="2"/>
        <v>-62744.666666666664</v>
      </c>
      <c r="L12" s="71">
        <f t="shared" si="1"/>
        <v>204034</v>
      </c>
      <c r="M12" s="71">
        <f t="shared" si="1"/>
        <v>69200</v>
      </c>
      <c r="N12" s="72">
        <f t="shared" si="3"/>
        <v>167200</v>
      </c>
      <c r="O12" s="73">
        <f t="shared" si="4"/>
        <v>9672978.333333334</v>
      </c>
      <c r="P12" s="74"/>
      <c r="Q12" s="74"/>
      <c r="R12" s="74"/>
    </row>
  </sheetData>
  <customSheetViews>
    <customSheetView guid="{E2F69126-C024-4A8F-B517-A9611CF85189}" state="hidden">
      <selection activeCell="Y99" sqref="Y99"/>
      <pageMargins left="0.7" right="0.7" top="0.75" bottom="0.75" header="0.3" footer="0.3"/>
    </customSheetView>
    <customSheetView guid="{F87E13AA-3CC7-4D66-AB5C-1A2B1FDB0D57}" state="hidden">
      <selection activeCell="Y99" sqref="Y99"/>
      <pageMargins left="0.7" right="0.7" top="0.75" bottom="0.75" header="0.3" footer="0.3"/>
    </customSheetView>
    <customSheetView guid="{DAB5ADB4-6AE6-4EFE-97BD-A90E2751CFE6}" state="hidden">
      <selection activeCell="Y99" sqref="Y99"/>
      <pageMargins left="0.7" right="0.7" top="0.75" bottom="0.75" header="0.3" footer="0.3"/>
    </customSheetView>
    <customSheetView guid="{43D0096F-F2EE-4E9D-8B2C-6283B2D8ABAE}" state="hidden">
      <selection activeCell="Y99" sqref="Y9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1. School Summary</vt:lpstr>
      <vt:lpstr>2. All Schools</vt:lpstr>
      <vt:lpstr>3. School - 22_23</vt:lpstr>
      <vt:lpstr>Growth</vt:lpstr>
      <vt:lpstr>PPG</vt:lpstr>
      <vt:lpstr>4. Working Papers - June</vt:lpstr>
      <vt:lpstr>CFR Codes</vt:lpstr>
      <vt:lpstr>ESFA</vt:lpstr>
      <vt:lpstr>School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Kashmira Lad</dc:creator>
  <cp:lastModifiedBy>Deirdre Pollard</cp:lastModifiedBy>
  <cp:lastPrinted>2019-02-22T17:09:47Z</cp:lastPrinted>
  <dcterms:created xsi:type="dcterms:W3CDTF">2019-02-14T11:50:49Z</dcterms:created>
  <dcterms:modified xsi:type="dcterms:W3CDTF">2022-07-11T13:33:06Z</dcterms:modified>
</cp:coreProperties>
</file>